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960" windowHeight="7995" firstSheet="3" activeTab="5"/>
  </bookViews>
  <sheets>
    <sheet name="Univariate Data" sheetId="1" r:id="rId1"/>
    <sheet name="Bivariate Data" sheetId="4" r:id="rId2"/>
    <sheet name="Application Task Test" sheetId="5" r:id="rId3"/>
    <sheet name="Application Team Task" sheetId="6" r:id="rId4"/>
    <sheet name="Linear SAC Results" sheetId="3" r:id="rId5"/>
    <sheet name="Matrices" sheetId="7" r:id="rId6"/>
    <sheet name="Trig" sheetId="9" r:id="rId7"/>
    <sheet name="Networks" sheetId="10" r:id="rId8"/>
    <sheet name="Total" sheetId="8" r:id="rId9"/>
    <sheet name="Sheet3" sheetId="11" r:id="rId10"/>
  </sheets>
  <calcPr calcId="145621"/>
</workbook>
</file>

<file path=xl/calcChain.xml><?xml version="1.0" encoding="utf-8"?>
<calcChain xmlns="http://schemas.openxmlformats.org/spreadsheetml/2006/main">
  <c r="I28" i="7" l="1"/>
  <c r="J28" i="7"/>
  <c r="E28" i="10"/>
  <c r="D28" i="10"/>
  <c r="G26" i="10"/>
  <c r="F26" i="10"/>
  <c r="F25" i="10"/>
  <c r="G25" i="10" s="1"/>
  <c r="G24" i="10"/>
  <c r="F24" i="10"/>
  <c r="F23" i="10"/>
  <c r="G23" i="10" s="1"/>
  <c r="G22" i="10"/>
  <c r="F22" i="10"/>
  <c r="F21" i="10"/>
  <c r="G21" i="10" s="1"/>
  <c r="G20" i="10"/>
  <c r="F20" i="10"/>
  <c r="F19" i="10"/>
  <c r="G19" i="10" s="1"/>
  <c r="G18" i="10"/>
  <c r="F18" i="10"/>
  <c r="F17" i="10"/>
  <c r="G17" i="10" s="1"/>
  <c r="G16" i="10"/>
  <c r="F16" i="10"/>
  <c r="F15" i="10"/>
  <c r="G15" i="10" s="1"/>
  <c r="G14" i="10"/>
  <c r="F14" i="10"/>
  <c r="F13" i="10"/>
  <c r="G13" i="10" s="1"/>
  <c r="G12" i="10"/>
  <c r="F12" i="10"/>
  <c r="F11" i="10"/>
  <c r="G11" i="10" s="1"/>
  <c r="G10" i="10"/>
  <c r="F10" i="10"/>
  <c r="F9" i="10"/>
  <c r="G9" i="10" s="1"/>
  <c r="G8" i="10"/>
  <c r="F8" i="10"/>
  <c r="F7" i="10"/>
  <c r="G7" i="10" s="1"/>
  <c r="G6" i="10"/>
  <c r="F6" i="10"/>
  <c r="F5" i="10"/>
  <c r="F28" i="10" s="1"/>
  <c r="E28" i="9"/>
  <c r="D28" i="9"/>
  <c r="F26" i="9"/>
  <c r="G26" i="9" s="1"/>
  <c r="F25" i="9"/>
  <c r="G25" i="9" s="1"/>
  <c r="F24" i="9"/>
  <c r="G24" i="9" s="1"/>
  <c r="F23" i="9"/>
  <c r="G23" i="9" s="1"/>
  <c r="F22" i="9"/>
  <c r="G22" i="9" s="1"/>
  <c r="F21" i="9"/>
  <c r="G21" i="9" s="1"/>
  <c r="F20" i="9"/>
  <c r="F19" i="9"/>
  <c r="F18" i="9"/>
  <c r="G18" i="9" s="1"/>
  <c r="F17" i="9"/>
  <c r="G17" i="9" s="1"/>
  <c r="F16" i="9"/>
  <c r="F15" i="9"/>
  <c r="F14" i="9"/>
  <c r="G14" i="9" s="1"/>
  <c r="F13" i="9"/>
  <c r="G13" i="9" s="1"/>
  <c r="F12" i="9"/>
  <c r="F11" i="9"/>
  <c r="F10" i="9"/>
  <c r="G10" i="9" s="1"/>
  <c r="F9" i="9"/>
  <c r="G9" i="9" s="1"/>
  <c r="F8" i="9"/>
  <c r="F7" i="9"/>
  <c r="F6" i="9"/>
  <c r="G6" i="9" s="1"/>
  <c r="F5" i="9"/>
  <c r="G5" i="9" s="1"/>
  <c r="G5" i="10" l="1"/>
  <c r="G28" i="10" s="1"/>
  <c r="G7" i="9"/>
  <c r="G12" i="9"/>
  <c r="G15" i="9"/>
  <c r="G20" i="9"/>
  <c r="G8" i="9"/>
  <c r="G11" i="9"/>
  <c r="G16" i="9"/>
  <c r="G19" i="9"/>
  <c r="F28" i="9"/>
  <c r="F27" i="8"/>
  <c r="G27" i="8"/>
  <c r="D27" i="8"/>
  <c r="I3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4" i="8"/>
  <c r="P9" i="7"/>
  <c r="E8" i="8" s="1"/>
  <c r="I8" i="8" s="1"/>
  <c r="O11" i="7"/>
  <c r="P11" i="7" s="1"/>
  <c r="E10" i="8" s="1"/>
  <c r="I10" i="8" s="1"/>
  <c r="O9" i="7"/>
  <c r="N9" i="7"/>
  <c r="N10" i="7"/>
  <c r="O10" i="7" s="1"/>
  <c r="P10" i="7" s="1"/>
  <c r="E9" i="8" s="1"/>
  <c r="I9" i="8" s="1"/>
  <c r="N11" i="7"/>
  <c r="N20" i="7"/>
  <c r="O20" i="7" s="1"/>
  <c r="P20" i="7" s="1"/>
  <c r="E19" i="8" s="1"/>
  <c r="I19" i="8" s="1"/>
  <c r="N22" i="7"/>
  <c r="O22" i="7" s="1"/>
  <c r="P22" i="7" s="1"/>
  <c r="E21" i="8" s="1"/>
  <c r="I21" i="8" s="1"/>
  <c r="N24" i="7"/>
  <c r="O24" i="7" s="1"/>
  <c r="P24" i="7" s="1"/>
  <c r="E23" i="8" s="1"/>
  <c r="I23" i="8" s="1"/>
  <c r="K26" i="7"/>
  <c r="L26" i="7" s="1"/>
  <c r="K25" i="7"/>
  <c r="L25" i="7" s="1"/>
  <c r="K24" i="7"/>
  <c r="L24" i="7" s="1"/>
  <c r="K23" i="7"/>
  <c r="L23" i="7" s="1"/>
  <c r="K22" i="7"/>
  <c r="L22" i="7" s="1"/>
  <c r="K21" i="7"/>
  <c r="L21" i="7" s="1"/>
  <c r="K20" i="7"/>
  <c r="L20" i="7" s="1"/>
  <c r="K19" i="7"/>
  <c r="L19" i="7" s="1"/>
  <c r="K18" i="7"/>
  <c r="L18" i="7" s="1"/>
  <c r="K17" i="7"/>
  <c r="L17" i="7" s="1"/>
  <c r="K16" i="7"/>
  <c r="L16" i="7" s="1"/>
  <c r="K15" i="7"/>
  <c r="L15" i="7" s="1"/>
  <c r="K14" i="7"/>
  <c r="K13" i="7"/>
  <c r="L13" i="7" s="1"/>
  <c r="K12" i="7"/>
  <c r="L12" i="7" s="1"/>
  <c r="K11" i="7"/>
  <c r="L11" i="7" s="1"/>
  <c r="K10" i="7"/>
  <c r="L10" i="7" s="1"/>
  <c r="K9" i="7"/>
  <c r="L9" i="7" s="1"/>
  <c r="K8" i="7"/>
  <c r="L8" i="7" s="1"/>
  <c r="K7" i="7"/>
  <c r="L7" i="7" s="1"/>
  <c r="K6" i="7"/>
  <c r="L6" i="7" s="1"/>
  <c r="K5" i="7"/>
  <c r="L5" i="7" s="1"/>
  <c r="N8" i="7" l="1"/>
  <c r="O8" i="7" s="1"/>
  <c r="P8" i="7" s="1"/>
  <c r="E7" i="8" s="1"/>
  <c r="I7" i="8" s="1"/>
  <c r="L14" i="7"/>
  <c r="L28" i="7" s="1"/>
  <c r="K28" i="7"/>
  <c r="N14" i="7"/>
  <c r="G28" i="9"/>
  <c r="N23" i="7"/>
  <c r="O23" i="7" s="1"/>
  <c r="P23" i="7" s="1"/>
  <c r="E22" i="8" s="1"/>
  <c r="I22" i="8" s="1"/>
  <c r="N21" i="7"/>
  <c r="O21" i="7" s="1"/>
  <c r="P21" i="7" s="1"/>
  <c r="E20" i="8" s="1"/>
  <c r="I20" i="8" s="1"/>
  <c r="N18" i="7"/>
  <c r="O18" i="7" s="1"/>
  <c r="P18" i="7" s="1"/>
  <c r="E17" i="8" s="1"/>
  <c r="I17" i="8" s="1"/>
  <c r="N17" i="7"/>
  <c r="O17" i="7" s="1"/>
  <c r="P17" i="7" s="1"/>
  <c r="E16" i="8" s="1"/>
  <c r="I16" i="8" s="1"/>
  <c r="N16" i="7"/>
  <c r="O16" i="7" s="1"/>
  <c r="P16" i="7" s="1"/>
  <c r="E15" i="8" s="1"/>
  <c r="I15" i="8" s="1"/>
  <c r="N13" i="7"/>
  <c r="O13" i="7" s="1"/>
  <c r="P13" i="7" s="1"/>
  <c r="E12" i="8" s="1"/>
  <c r="I12" i="8" s="1"/>
  <c r="N12" i="7"/>
  <c r="O12" i="7" s="1"/>
  <c r="P12" i="7" s="1"/>
  <c r="E11" i="8" s="1"/>
  <c r="I11" i="8" s="1"/>
  <c r="N7" i="7"/>
  <c r="O7" i="7" s="1"/>
  <c r="P7" i="7" s="1"/>
  <c r="E6" i="8" s="1"/>
  <c r="I6" i="8" s="1"/>
  <c r="N6" i="7"/>
  <c r="O6" i="7" s="1"/>
  <c r="P6" i="7" s="1"/>
  <c r="E5" i="8" s="1"/>
  <c r="I5" i="8" s="1"/>
  <c r="N15" i="7"/>
  <c r="O15" i="7" s="1"/>
  <c r="P15" i="7" s="1"/>
  <c r="E14" i="8" s="1"/>
  <c r="I14" i="8" s="1"/>
  <c r="N5" i="7"/>
  <c r="O5" i="7" s="1"/>
  <c r="P5" i="7" s="1"/>
  <c r="E4" i="8" s="1"/>
  <c r="I4" i="8" s="1"/>
  <c r="N25" i="7"/>
  <c r="O25" i="7" s="1"/>
  <c r="P25" i="7" s="1"/>
  <c r="E24" i="8" s="1"/>
  <c r="I24" i="8" s="1"/>
  <c r="N26" i="7"/>
  <c r="O26" i="7" s="1"/>
  <c r="P26" i="7" s="1"/>
  <c r="E25" i="8" s="1"/>
  <c r="F6" i="7"/>
  <c r="F7" i="7"/>
  <c r="G7" i="7" s="1"/>
  <c r="F8" i="7"/>
  <c r="G8" i="7" s="1"/>
  <c r="F9" i="7"/>
  <c r="G9" i="7" s="1"/>
  <c r="F10" i="7"/>
  <c r="G10" i="7" s="1"/>
  <c r="F11" i="7"/>
  <c r="G11" i="7" s="1"/>
  <c r="F12" i="7"/>
  <c r="G12" i="7" s="1"/>
  <c r="F13" i="7"/>
  <c r="G13" i="7" s="1"/>
  <c r="F14" i="7"/>
  <c r="G14" i="7" s="1"/>
  <c r="F15" i="7"/>
  <c r="G15" i="7" s="1"/>
  <c r="F16" i="7"/>
  <c r="G16" i="7" s="1"/>
  <c r="F17" i="7"/>
  <c r="G17" i="7" s="1"/>
  <c r="F18" i="7"/>
  <c r="G18" i="7" s="1"/>
  <c r="F19" i="7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5" i="7"/>
  <c r="G5" i="7" s="1"/>
  <c r="D28" i="7"/>
  <c r="N28" i="7" l="1"/>
  <c r="O14" i="7"/>
  <c r="G19" i="7"/>
  <c r="N19" i="7"/>
  <c r="O19" i="7" s="1"/>
  <c r="P19" i="7" s="1"/>
  <c r="E18" i="8" s="1"/>
  <c r="I18" i="8" s="1"/>
  <c r="I25" i="8"/>
  <c r="F28" i="7"/>
  <c r="G6" i="7"/>
  <c r="G28" i="7" s="1"/>
  <c r="E28" i="7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O28" i="7" l="1"/>
  <c r="P14" i="7"/>
  <c r="D8" i="3"/>
  <c r="P28" i="7" l="1"/>
  <c r="E13" i="8"/>
  <c r="P26" i="3"/>
  <c r="O26" i="3"/>
  <c r="N26" i="3"/>
  <c r="I13" i="8" l="1"/>
  <c r="I27" i="8" s="1"/>
  <c r="E27" i="8"/>
  <c r="E24" i="4"/>
  <c r="E16" i="4"/>
  <c r="T5" i="3" l="1"/>
  <c r="E27" i="6"/>
  <c r="E29" i="6" s="1"/>
  <c r="F27" i="6"/>
  <c r="F29" i="6" s="1"/>
  <c r="D27" i="6"/>
  <c r="D29" i="6" s="1"/>
  <c r="D5" i="3" l="1"/>
  <c r="E5" i="3"/>
  <c r="F5" i="3"/>
  <c r="F7" i="3"/>
  <c r="K7" i="3" s="1"/>
  <c r="L5" i="3"/>
  <c r="L6" i="3"/>
  <c r="M6" i="3"/>
  <c r="L7" i="3"/>
  <c r="M7" i="3" s="1"/>
  <c r="L8" i="3"/>
  <c r="M8" i="3"/>
  <c r="L9" i="3"/>
  <c r="M9" i="3" s="1"/>
  <c r="L10" i="3"/>
  <c r="M10" i="3" s="1"/>
  <c r="L11" i="3"/>
  <c r="M11" i="3" s="1"/>
  <c r="L12" i="3"/>
  <c r="M12" i="3"/>
  <c r="L13" i="3"/>
  <c r="M13" i="3" s="1"/>
  <c r="L14" i="3"/>
  <c r="M14" i="3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G4" i="3"/>
  <c r="G5" i="6"/>
  <c r="H5" i="6" s="1"/>
  <c r="G6" i="6"/>
  <c r="H6" i="6" s="1"/>
  <c r="G7" i="6"/>
  <c r="H7" i="6" s="1"/>
  <c r="G8" i="6"/>
  <c r="H8" i="6" s="1"/>
  <c r="G9" i="6"/>
  <c r="H9" i="6" s="1"/>
  <c r="G10" i="6"/>
  <c r="H10" i="6" s="1"/>
  <c r="G11" i="6"/>
  <c r="H11" i="6" s="1"/>
  <c r="G12" i="6"/>
  <c r="H12" i="6" s="1"/>
  <c r="G13" i="6"/>
  <c r="H13" i="6" s="1"/>
  <c r="G14" i="6"/>
  <c r="G15" i="6"/>
  <c r="H15" i="6" s="1"/>
  <c r="G16" i="6"/>
  <c r="H16" i="6" s="1"/>
  <c r="G17" i="6"/>
  <c r="H17" i="6" s="1"/>
  <c r="G18" i="6"/>
  <c r="H18" i="6" s="1"/>
  <c r="G19" i="6"/>
  <c r="H19" i="6" s="1"/>
  <c r="G20" i="6"/>
  <c r="H20" i="6" s="1"/>
  <c r="G21" i="6"/>
  <c r="H21" i="6" s="1"/>
  <c r="G22" i="6"/>
  <c r="H22" i="6" s="1"/>
  <c r="G23" i="6"/>
  <c r="H23" i="6" s="1"/>
  <c r="G24" i="6"/>
  <c r="H24" i="6" s="1"/>
  <c r="G25" i="6"/>
  <c r="H25" i="6" s="1"/>
  <c r="G4" i="6"/>
  <c r="H4" i="6" s="1"/>
  <c r="G3" i="6"/>
  <c r="D6" i="3"/>
  <c r="I6" i="3" s="1"/>
  <c r="E6" i="3"/>
  <c r="J6" i="3" s="1"/>
  <c r="F6" i="3"/>
  <c r="D7" i="3"/>
  <c r="E7" i="3"/>
  <c r="J7" i="3" s="1"/>
  <c r="E8" i="3"/>
  <c r="J8" i="3" s="1"/>
  <c r="F8" i="3"/>
  <c r="K8" i="3" s="1"/>
  <c r="D9" i="3"/>
  <c r="I9" i="3" s="1"/>
  <c r="E9" i="3"/>
  <c r="J9" i="3" s="1"/>
  <c r="F9" i="3"/>
  <c r="K9" i="3" s="1"/>
  <c r="D10" i="3"/>
  <c r="I10" i="3" s="1"/>
  <c r="E10" i="3"/>
  <c r="J10" i="3" s="1"/>
  <c r="F10" i="3"/>
  <c r="D11" i="3"/>
  <c r="E11" i="3"/>
  <c r="J11" i="3" s="1"/>
  <c r="F11" i="3"/>
  <c r="K11" i="3" s="1"/>
  <c r="D12" i="3"/>
  <c r="E12" i="3"/>
  <c r="J12" i="3" s="1"/>
  <c r="F12" i="3"/>
  <c r="K12" i="3" s="1"/>
  <c r="D13" i="3"/>
  <c r="I13" i="3" s="1"/>
  <c r="E13" i="3"/>
  <c r="J13" i="3" s="1"/>
  <c r="F13" i="3"/>
  <c r="K13" i="3" s="1"/>
  <c r="D14" i="3"/>
  <c r="I14" i="3" s="1"/>
  <c r="E14" i="3"/>
  <c r="J14" i="3" s="1"/>
  <c r="F14" i="3"/>
  <c r="D15" i="3"/>
  <c r="E15" i="3"/>
  <c r="J15" i="3" s="1"/>
  <c r="F15" i="3"/>
  <c r="K15" i="3" s="1"/>
  <c r="D16" i="3"/>
  <c r="I16" i="3" s="1"/>
  <c r="E16" i="3"/>
  <c r="J16" i="3" s="1"/>
  <c r="F16" i="3"/>
  <c r="K16" i="3" s="1"/>
  <c r="D17" i="3"/>
  <c r="I17" i="3" s="1"/>
  <c r="E17" i="3"/>
  <c r="F17" i="3"/>
  <c r="K17" i="3" s="1"/>
  <c r="D18" i="3"/>
  <c r="I18" i="3" s="1"/>
  <c r="E18" i="3"/>
  <c r="J18" i="3" s="1"/>
  <c r="F18" i="3"/>
  <c r="D19" i="3"/>
  <c r="E19" i="3"/>
  <c r="J19" i="3" s="1"/>
  <c r="F19" i="3"/>
  <c r="K19" i="3" s="1"/>
  <c r="D20" i="3"/>
  <c r="I20" i="3" s="1"/>
  <c r="E20" i="3"/>
  <c r="J20" i="3" s="1"/>
  <c r="F20" i="3"/>
  <c r="K20" i="3" s="1"/>
  <c r="D21" i="3"/>
  <c r="I21" i="3" s="1"/>
  <c r="E21" i="3"/>
  <c r="J21" i="3" s="1"/>
  <c r="F21" i="3"/>
  <c r="K21" i="3" s="1"/>
  <c r="D22" i="3"/>
  <c r="I22" i="3" s="1"/>
  <c r="E22" i="3"/>
  <c r="J22" i="3" s="1"/>
  <c r="F22" i="3"/>
  <c r="D23" i="3"/>
  <c r="E23" i="3"/>
  <c r="J23" i="3" s="1"/>
  <c r="F23" i="3"/>
  <c r="K23" i="3" s="1"/>
  <c r="D24" i="3"/>
  <c r="E24" i="3"/>
  <c r="J24" i="3" s="1"/>
  <c r="F24" i="3"/>
  <c r="K24" i="3" s="1"/>
  <c r="D25" i="3"/>
  <c r="I25" i="3" s="1"/>
  <c r="E25" i="3"/>
  <c r="J25" i="3" s="1"/>
  <c r="F25" i="3"/>
  <c r="K25" i="3" s="1"/>
  <c r="D26" i="3"/>
  <c r="I26" i="3" s="1"/>
  <c r="E26" i="3"/>
  <c r="J26" i="3" s="1"/>
  <c r="F26" i="3"/>
  <c r="K26" i="3" s="1"/>
  <c r="G27" i="6" l="1"/>
  <c r="G29" i="6" s="1"/>
  <c r="H14" i="6"/>
  <c r="H27" i="6" s="1"/>
  <c r="H29" i="6" s="1"/>
  <c r="K5" i="3"/>
  <c r="F28" i="3"/>
  <c r="J5" i="3"/>
  <c r="J28" i="3" s="1"/>
  <c r="E28" i="3"/>
  <c r="D28" i="3"/>
  <c r="M5" i="3"/>
  <c r="M28" i="3" s="1"/>
  <c r="L28" i="3"/>
  <c r="N16" i="3"/>
  <c r="Q16" i="3" s="1"/>
  <c r="P16" i="3"/>
  <c r="S16" i="3" s="1"/>
  <c r="O16" i="3"/>
  <c r="R16" i="3" s="1"/>
  <c r="P22" i="3"/>
  <c r="O22" i="3"/>
  <c r="R22" i="3" s="1"/>
  <c r="N22" i="3"/>
  <c r="N24" i="3"/>
  <c r="O24" i="3"/>
  <c r="R24" i="3" s="1"/>
  <c r="P24" i="3"/>
  <c r="S24" i="3" s="1"/>
  <c r="P18" i="3"/>
  <c r="O18" i="3"/>
  <c r="R18" i="3" s="1"/>
  <c r="N18" i="3"/>
  <c r="Q18" i="3" s="1"/>
  <c r="P15" i="3"/>
  <c r="N15" i="3"/>
  <c r="O15" i="3"/>
  <c r="R15" i="3" s="1"/>
  <c r="N12" i="3"/>
  <c r="P12" i="3"/>
  <c r="O12" i="3"/>
  <c r="R12" i="3" s="1"/>
  <c r="O9" i="3"/>
  <c r="N9" i="3"/>
  <c r="Q9" i="3" s="1"/>
  <c r="P9" i="3"/>
  <c r="S9" i="3" s="1"/>
  <c r="P6" i="3"/>
  <c r="O6" i="3"/>
  <c r="R6" i="3" s="1"/>
  <c r="N6" i="3"/>
  <c r="R9" i="3"/>
  <c r="P23" i="3"/>
  <c r="S23" i="3" s="1"/>
  <c r="N23" i="3"/>
  <c r="O23" i="3"/>
  <c r="N20" i="3"/>
  <c r="Q20" i="3" s="1"/>
  <c r="P20" i="3"/>
  <c r="S20" i="3" s="1"/>
  <c r="O20" i="3"/>
  <c r="O17" i="3"/>
  <c r="N17" i="3"/>
  <c r="Q17" i="3" s="1"/>
  <c r="P17" i="3"/>
  <c r="S17" i="3" s="1"/>
  <c r="P14" i="3"/>
  <c r="O14" i="3"/>
  <c r="R14" i="3" s="1"/>
  <c r="N14" i="3"/>
  <c r="Q14" i="3" s="1"/>
  <c r="N8" i="3"/>
  <c r="P8" i="3"/>
  <c r="O8" i="3"/>
  <c r="R8" i="3" s="1"/>
  <c r="S15" i="3"/>
  <c r="Q13" i="3"/>
  <c r="O25" i="3"/>
  <c r="R26" i="3" s="1"/>
  <c r="N25" i="3"/>
  <c r="Q25" i="3" s="1"/>
  <c r="P25" i="3"/>
  <c r="S25" i="3" s="1"/>
  <c r="P11" i="3"/>
  <c r="S11" i="3" s="1"/>
  <c r="N11" i="3"/>
  <c r="O11" i="3"/>
  <c r="P5" i="3"/>
  <c r="R20" i="3"/>
  <c r="O21" i="3"/>
  <c r="R21" i="3" s="1"/>
  <c r="N21" i="3"/>
  <c r="Q21" i="3" s="1"/>
  <c r="P21" i="3"/>
  <c r="S21" i="3" s="1"/>
  <c r="R23" i="3"/>
  <c r="Q22" i="3"/>
  <c r="T22" i="3" s="1"/>
  <c r="S12" i="3"/>
  <c r="R11" i="3"/>
  <c r="S8" i="3"/>
  <c r="Q6" i="3"/>
  <c r="T6" i="3" s="1"/>
  <c r="P19" i="3"/>
  <c r="S19" i="3" s="1"/>
  <c r="N19" i="3"/>
  <c r="O19" i="3"/>
  <c r="R19" i="3" s="1"/>
  <c r="O13" i="3"/>
  <c r="R13" i="3" s="1"/>
  <c r="N13" i="3"/>
  <c r="P13" i="3"/>
  <c r="S13" i="3" s="1"/>
  <c r="P10" i="3"/>
  <c r="O10" i="3"/>
  <c r="R10" i="3" s="1"/>
  <c r="N10" i="3"/>
  <c r="Q10" i="3" s="1"/>
  <c r="P7" i="3"/>
  <c r="S7" i="3" s="1"/>
  <c r="N7" i="3"/>
  <c r="O7" i="3"/>
  <c r="R7" i="3" s="1"/>
  <c r="G5" i="3"/>
  <c r="G23" i="3"/>
  <c r="H23" i="3" s="1"/>
  <c r="G19" i="3"/>
  <c r="H19" i="3" s="1"/>
  <c r="G15" i="3"/>
  <c r="H15" i="3" s="1"/>
  <c r="G11" i="3"/>
  <c r="H11" i="3" s="1"/>
  <c r="G7" i="3"/>
  <c r="H7" i="3" s="1"/>
  <c r="G26" i="3"/>
  <c r="H26" i="3" s="1"/>
  <c r="G22" i="3"/>
  <c r="H22" i="3" s="1"/>
  <c r="G18" i="3"/>
  <c r="H18" i="3" s="1"/>
  <c r="G14" i="3"/>
  <c r="H14" i="3" s="1"/>
  <c r="G10" i="3"/>
  <c r="H10" i="3" s="1"/>
  <c r="G6" i="3"/>
  <c r="H6" i="3" s="1"/>
  <c r="G25" i="3"/>
  <c r="H25" i="3" s="1"/>
  <c r="G21" i="3"/>
  <c r="H21" i="3" s="1"/>
  <c r="G17" i="3"/>
  <c r="H17" i="3" s="1"/>
  <c r="G13" i="3"/>
  <c r="H13" i="3" s="1"/>
  <c r="G9" i="3"/>
  <c r="H9" i="3" s="1"/>
  <c r="G24" i="3"/>
  <c r="H24" i="3" s="1"/>
  <c r="G20" i="3"/>
  <c r="H20" i="3" s="1"/>
  <c r="G16" i="3"/>
  <c r="H16" i="3" s="1"/>
  <c r="G12" i="3"/>
  <c r="H12" i="3" s="1"/>
  <c r="G8" i="3"/>
  <c r="H8" i="3" s="1"/>
  <c r="I19" i="3"/>
  <c r="Q19" i="3" s="1"/>
  <c r="I23" i="3"/>
  <c r="I15" i="3"/>
  <c r="I7" i="3"/>
  <c r="K22" i="3"/>
  <c r="S22" i="3" s="1"/>
  <c r="J17" i="3"/>
  <c r="I12" i="3"/>
  <c r="K6" i="3"/>
  <c r="S6" i="3" s="1"/>
  <c r="I24" i="3"/>
  <c r="K18" i="3"/>
  <c r="I8" i="3"/>
  <c r="K14" i="3"/>
  <c r="S14" i="3" s="1"/>
  <c r="I11" i="3"/>
  <c r="Q11" i="3" s="1"/>
  <c r="T11" i="3" s="1"/>
  <c r="K10" i="3"/>
  <c r="I5" i="3"/>
  <c r="T25" i="3" l="1"/>
  <c r="U21" i="3"/>
  <c r="V21" i="3" s="1"/>
  <c r="T21" i="3"/>
  <c r="U19" i="3"/>
  <c r="V19" i="3" s="1"/>
  <c r="T19" i="3"/>
  <c r="T17" i="3"/>
  <c r="T13" i="3"/>
  <c r="T10" i="3"/>
  <c r="T18" i="3"/>
  <c r="T9" i="3"/>
  <c r="U20" i="3"/>
  <c r="V20" i="3" s="1"/>
  <c r="T20" i="3"/>
  <c r="T16" i="3"/>
  <c r="U14" i="3"/>
  <c r="V14" i="3" s="1"/>
  <c r="T14" i="3"/>
  <c r="Q24" i="3"/>
  <c r="T24" i="3" s="1"/>
  <c r="U11" i="3"/>
  <c r="V11" i="3" s="1"/>
  <c r="U22" i="3"/>
  <c r="V22" i="3" s="1"/>
  <c r="I28" i="3"/>
  <c r="H5" i="3"/>
  <c r="H28" i="3" s="1"/>
  <c r="G28" i="3"/>
  <c r="N5" i="3"/>
  <c r="N28" i="3" s="1"/>
  <c r="S10" i="3"/>
  <c r="S18" i="3"/>
  <c r="U18" i="3" s="1"/>
  <c r="V18" i="3" s="1"/>
  <c r="R17" i="3"/>
  <c r="U17" i="3" s="1"/>
  <c r="V17" i="3" s="1"/>
  <c r="Q23" i="3"/>
  <c r="U6" i="3"/>
  <c r="V6" i="3" s="1"/>
  <c r="O5" i="3"/>
  <c r="U9" i="3"/>
  <c r="V9" i="3" s="1"/>
  <c r="U16" i="3"/>
  <c r="V16" i="3" s="1"/>
  <c r="S26" i="3"/>
  <c r="P28" i="3"/>
  <c r="U13" i="3"/>
  <c r="V13" i="3" s="1"/>
  <c r="U10" i="3"/>
  <c r="V10" i="3" s="1"/>
  <c r="S5" i="3"/>
  <c r="S28" i="3" s="1"/>
  <c r="K28" i="3"/>
  <c r="Q26" i="3"/>
  <c r="Q7" i="3"/>
  <c r="R25" i="3"/>
  <c r="U25" i="3" s="1"/>
  <c r="V25" i="3" s="1"/>
  <c r="Q8" i="3"/>
  <c r="Q12" i="3"/>
  <c r="Q15" i="3"/>
  <c r="D29" i="5"/>
  <c r="U24" i="3" l="1"/>
  <c r="U8" i="3"/>
  <c r="V8" i="3" s="1"/>
  <c r="T8" i="3"/>
  <c r="U7" i="3"/>
  <c r="V7" i="3" s="1"/>
  <c r="T7" i="3"/>
  <c r="T26" i="3"/>
  <c r="U23" i="3"/>
  <c r="V23" i="3" s="1"/>
  <c r="T23" i="3"/>
  <c r="U12" i="3"/>
  <c r="V12" i="3" s="1"/>
  <c r="T12" i="3"/>
  <c r="U15" i="3"/>
  <c r="V15" i="3" s="1"/>
  <c r="T15" i="3"/>
  <c r="V24" i="3"/>
  <c r="U26" i="3"/>
  <c r="V26" i="3" s="1"/>
  <c r="O28" i="3"/>
  <c r="R5" i="3"/>
  <c r="R28" i="3" s="1"/>
  <c r="Q5" i="3"/>
  <c r="E29" i="5"/>
  <c r="F16" i="4"/>
  <c r="F24" i="4"/>
  <c r="E7" i="4"/>
  <c r="F7" i="4" s="1"/>
  <c r="E8" i="4"/>
  <c r="F8" i="4" s="1"/>
  <c r="E9" i="4"/>
  <c r="E10" i="4"/>
  <c r="F10" i="4" s="1"/>
  <c r="E11" i="4"/>
  <c r="F11" i="4" s="1"/>
  <c r="E12" i="4"/>
  <c r="F12" i="4" s="1"/>
  <c r="E13" i="4"/>
  <c r="F13" i="4" s="1"/>
  <c r="E14" i="4"/>
  <c r="F14" i="4" s="1"/>
  <c r="E15" i="4"/>
  <c r="E17" i="4"/>
  <c r="E18" i="4"/>
  <c r="F18" i="4" s="1"/>
  <c r="E19" i="4"/>
  <c r="E20" i="4"/>
  <c r="F20" i="4" s="1"/>
  <c r="E21" i="4"/>
  <c r="F21" i="4" s="1"/>
  <c r="E22" i="4"/>
  <c r="F22" i="4" s="1"/>
  <c r="E23" i="4"/>
  <c r="F23" i="4" s="1"/>
  <c r="E25" i="4"/>
  <c r="F25" i="4" s="1"/>
  <c r="E26" i="4"/>
  <c r="F26" i="4" s="1"/>
  <c r="E27" i="4"/>
  <c r="F27" i="4" s="1"/>
  <c r="E7" i="1"/>
  <c r="F7" i="1" s="1"/>
  <c r="E8" i="1"/>
  <c r="E9" i="1"/>
  <c r="E10" i="1"/>
  <c r="F10" i="1" s="1"/>
  <c r="E11" i="1"/>
  <c r="F11" i="1" s="1"/>
  <c r="E12" i="1"/>
  <c r="E13" i="1"/>
  <c r="E14" i="1"/>
  <c r="F14" i="1" s="1"/>
  <c r="E15" i="1"/>
  <c r="F15" i="1" s="1"/>
  <c r="E16" i="1"/>
  <c r="E17" i="1"/>
  <c r="E18" i="1"/>
  <c r="F18" i="1" s="1"/>
  <c r="E19" i="1"/>
  <c r="F19" i="1" s="1"/>
  <c r="E20" i="1"/>
  <c r="E21" i="1"/>
  <c r="E22" i="1"/>
  <c r="F22" i="1" s="1"/>
  <c r="E23" i="1"/>
  <c r="F23" i="1" s="1"/>
  <c r="E24" i="1"/>
  <c r="E25" i="1"/>
  <c r="E26" i="1"/>
  <c r="F26" i="1" s="1"/>
  <c r="E27" i="1"/>
  <c r="F27" i="1" s="1"/>
  <c r="E6" i="1"/>
  <c r="E6" i="4"/>
  <c r="D29" i="4"/>
  <c r="F19" i="4"/>
  <c r="F17" i="4"/>
  <c r="F15" i="4"/>
  <c r="F9" i="4"/>
  <c r="F8" i="1"/>
  <c r="F9" i="1"/>
  <c r="F12" i="1"/>
  <c r="F13" i="1"/>
  <c r="F16" i="1"/>
  <c r="F17" i="1"/>
  <c r="F20" i="1"/>
  <c r="F21" i="1"/>
  <c r="F24" i="1"/>
  <c r="F25" i="1"/>
  <c r="T28" i="3" l="1"/>
  <c r="U28" i="3"/>
  <c r="V28" i="3"/>
  <c r="Q28" i="3"/>
  <c r="U5" i="3"/>
  <c r="E29" i="4"/>
  <c r="F29" i="4" s="1"/>
  <c r="F6" i="4"/>
  <c r="V5" i="3" l="1"/>
  <c r="D29" i="1"/>
  <c r="F6" i="1" l="1"/>
  <c r="E29" i="1" l="1"/>
  <c r="F29" i="1" s="1"/>
</calcChain>
</file>

<file path=xl/comments1.xml><?xml version="1.0" encoding="utf-8"?>
<comments xmlns="http://schemas.openxmlformats.org/spreadsheetml/2006/main">
  <authors>
    <author>Joel MCDOUGALL</author>
  </authors>
  <commentList>
    <comment ref="F4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</commentList>
</comments>
</file>

<file path=xl/comments2.xml><?xml version="1.0" encoding="utf-8"?>
<comments xmlns="http://schemas.openxmlformats.org/spreadsheetml/2006/main">
  <authors>
    <author>Joel MCDOUGALL</author>
  </authors>
  <commentList>
    <comment ref="F4" authorId="0">
      <text>
        <r>
          <rPr>
            <b/>
            <sz val="9"/>
            <color indexed="81"/>
            <rFont val="Tahoma"/>
            <family val="2"/>
          </rPr>
          <t>Joel MCDOUGALL:</t>
        </r>
        <r>
          <rPr>
            <sz val="9"/>
            <color indexed="81"/>
            <rFont val="Tahoma"/>
            <family val="2"/>
          </rPr>
          <t xml:space="preserve">
Based on the following marking grade
A+  94 - 100
A    88 - 93 
B+  82 - 87
B    76 - 81
C+  70 - 75
C    64 - 69
D+  58 - 63
D    52 - 57
E+  46 - 51
E    40 - 45
N    less then 40</t>
        </r>
      </text>
    </comment>
  </commentList>
</comments>
</file>

<file path=xl/sharedStrings.xml><?xml version="1.0" encoding="utf-8"?>
<sst xmlns="http://schemas.openxmlformats.org/spreadsheetml/2006/main" count="504" uniqueCount="81">
  <si>
    <t>Name</t>
  </si>
  <si>
    <t>%</t>
  </si>
  <si>
    <t>Grade</t>
  </si>
  <si>
    <t>Casey</t>
  </si>
  <si>
    <t>Dean</t>
  </si>
  <si>
    <t>Shannon</t>
  </si>
  <si>
    <t>Scott</t>
  </si>
  <si>
    <t>Average</t>
  </si>
  <si>
    <t>/22</t>
  </si>
  <si>
    <t>Class</t>
  </si>
  <si>
    <t>Mikayla</t>
  </si>
  <si>
    <t>Aquilina</t>
  </si>
  <si>
    <t>Bright</t>
  </si>
  <si>
    <t>Jayden</t>
  </si>
  <si>
    <t>Bullard</t>
  </si>
  <si>
    <t>Leeora</t>
  </si>
  <si>
    <t>Difalco</t>
  </si>
  <si>
    <t>Laura</t>
  </si>
  <si>
    <t>Gallus</t>
  </si>
  <si>
    <t>Rafael</t>
  </si>
  <si>
    <t>Giurelo</t>
  </si>
  <si>
    <t>Caitlin</t>
  </si>
  <si>
    <t>Griffiths-Smith</t>
  </si>
  <si>
    <t>Jai</t>
  </si>
  <si>
    <t>Henderson</t>
  </si>
  <si>
    <t>Kirkpatrick</t>
  </si>
  <si>
    <t>Magri</t>
  </si>
  <si>
    <t>Kathleen</t>
  </si>
  <si>
    <t>McQuade</t>
  </si>
  <si>
    <t>Cameron</t>
  </si>
  <si>
    <t>McCall</t>
  </si>
  <si>
    <t>Matthew</t>
  </si>
  <si>
    <t>Panuccio</t>
  </si>
  <si>
    <t>Briley</t>
  </si>
  <si>
    <t>Randall</t>
  </si>
  <si>
    <t>Brendan</t>
  </si>
  <si>
    <t>Romero</t>
  </si>
  <si>
    <t>Kimberley</t>
  </si>
  <si>
    <t>Stevenson</t>
  </si>
  <si>
    <t>Andrew</t>
  </si>
  <si>
    <t>Swann</t>
  </si>
  <si>
    <t>Bianca</t>
  </si>
  <si>
    <t>Unwin</t>
  </si>
  <si>
    <t>Dylan</t>
  </si>
  <si>
    <t>Van Gils</t>
  </si>
  <si>
    <t>Hayley</t>
  </si>
  <si>
    <t>Verkys</t>
  </si>
  <si>
    <t>Alexandra</t>
  </si>
  <si>
    <t>Watkins</t>
  </si>
  <si>
    <t>Univariate Data Test</t>
  </si>
  <si>
    <t>out of 45</t>
  </si>
  <si>
    <t>/45</t>
  </si>
  <si>
    <t>Score</t>
  </si>
  <si>
    <t>Bivariate Data Test</t>
  </si>
  <si>
    <t>out of 22</t>
  </si>
  <si>
    <t>Year 12 Further SAC Results</t>
  </si>
  <si>
    <t>out of 55</t>
  </si>
  <si>
    <t>Group SAC</t>
  </si>
  <si>
    <t>Outcome 1</t>
  </si>
  <si>
    <t>Outcome 2</t>
  </si>
  <si>
    <t>Outcome 3</t>
  </si>
  <si>
    <t>Test SAC</t>
  </si>
  <si>
    <t>Adjusted marks for SAC</t>
  </si>
  <si>
    <t>Total</t>
  </si>
  <si>
    <t>Marks going to VCE</t>
  </si>
  <si>
    <t>Raw Marks</t>
  </si>
  <si>
    <t>Grade Adjusted for Outcomes</t>
  </si>
  <si>
    <t>This did not count for anything, but was a good chance to see where kids were at</t>
  </si>
  <si>
    <t>Application Single Period Test Task</t>
  </si>
  <si>
    <t>Application 4 period task</t>
  </si>
  <si>
    <t>Mark out of</t>
  </si>
  <si>
    <t>Multiple Choice</t>
  </si>
  <si>
    <t>Applications</t>
  </si>
  <si>
    <t>Part 1</t>
  </si>
  <si>
    <t>Part 2</t>
  </si>
  <si>
    <t>CORE</t>
  </si>
  <si>
    <t>Matrices</t>
  </si>
  <si>
    <t>Trig</t>
  </si>
  <si>
    <t>Networks</t>
  </si>
  <si>
    <t>Matrices SAC</t>
  </si>
  <si>
    <t>Trig 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</si>
</sst>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9" fontId="0" fillId="0" borderId="0" xfId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9" fontId="4" fillId="0" borderId="0" xfId="1" applyFont="1" applyFill="1" applyAlignment="1">
      <alignment horizontal="center"/>
    </xf>
    <xf numFmtId="9" fontId="4" fillId="0" borderId="0" xfId="1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4" fillId="0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0" fontId="4" fillId="2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4" fillId="2" borderId="0" xfId="1" applyNumberFormat="1" applyFont="1" applyFill="1" applyAlignment="1">
      <alignment horizontal="center"/>
    </xf>
    <xf numFmtId="9" fontId="0" fillId="2" borderId="0" xfId="1" applyFont="1" applyFill="1" applyAlignment="1">
      <alignment horizontal="center"/>
    </xf>
    <xf numFmtId="9" fontId="4" fillId="2" borderId="0" xfId="1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9" fontId="4" fillId="3" borderId="0" xfId="1" applyFont="1" applyFill="1" applyAlignment="1">
      <alignment horizontal="center"/>
    </xf>
    <xf numFmtId="1" fontId="4" fillId="3" borderId="0" xfId="1" applyNumberFormat="1" applyFont="1" applyFill="1" applyAlignment="1">
      <alignment horizontal="center"/>
    </xf>
    <xf numFmtId="1" fontId="4" fillId="4" borderId="0" xfId="1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9" fontId="4" fillId="0" borderId="0" xfId="1" applyFont="1" applyAlignment="1"/>
    <xf numFmtId="9" fontId="0" fillId="0" borderId="0" xfId="1" applyFont="1"/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9"/>
  <sheetViews>
    <sheetView workbookViewId="0">
      <selection activeCell="H9" sqref="H9"/>
    </sheetView>
  </sheetViews>
  <sheetFormatPr defaultRowHeight="15" x14ac:dyDescent="0.25"/>
  <cols>
    <col min="1" max="1" width="3" style="6" bestFit="1" customWidth="1"/>
    <col min="2" max="2" width="9.7109375" style="6" bestFit="1" customWidth="1"/>
    <col min="3" max="3" width="14.28515625" style="6" bestFit="1" customWidth="1"/>
    <col min="4" max="4" width="11.7109375" style="6" bestFit="1" customWidth="1"/>
    <col min="5" max="5" width="8" style="6" customWidth="1"/>
    <col min="6" max="6" width="9.140625" style="6"/>
    <col min="7" max="7" width="9.140625" style="1"/>
  </cols>
  <sheetData>
    <row r="1" spans="1:8" x14ac:dyDescent="0.25">
      <c r="A1" s="61" t="s">
        <v>55</v>
      </c>
      <c r="B1" s="61"/>
      <c r="C1" s="61"/>
      <c r="D1" s="61"/>
      <c r="E1" s="61"/>
      <c r="F1" s="61"/>
    </row>
    <row r="2" spans="1:8" x14ac:dyDescent="0.25">
      <c r="A2" s="61" t="s">
        <v>49</v>
      </c>
      <c r="B2" s="61"/>
      <c r="C2" s="61"/>
      <c r="D2" s="61"/>
      <c r="E2" s="61"/>
      <c r="F2" s="61"/>
      <c r="G2" s="3"/>
    </row>
    <row r="3" spans="1:8" x14ac:dyDescent="0.25">
      <c r="A3" s="61" t="s">
        <v>50</v>
      </c>
      <c r="B3" s="61"/>
      <c r="C3" s="61"/>
      <c r="D3" s="61"/>
      <c r="E3" s="61"/>
      <c r="F3" s="61"/>
      <c r="G3" s="3"/>
    </row>
    <row r="4" spans="1:8" x14ac:dyDescent="0.25">
      <c r="D4" s="6" t="s">
        <v>52</v>
      </c>
      <c r="E4" s="4" t="s">
        <v>1</v>
      </c>
      <c r="F4" s="6" t="s">
        <v>2</v>
      </c>
      <c r="G4" s="2"/>
    </row>
    <row r="5" spans="1:8" s="1" customFormat="1" x14ac:dyDescent="0.25">
      <c r="A5" s="6"/>
      <c r="B5" s="61" t="s">
        <v>0</v>
      </c>
      <c r="C5" s="61"/>
      <c r="D5" s="6" t="s">
        <v>51</v>
      </c>
      <c r="E5" s="4"/>
      <c r="F5" s="6"/>
      <c r="G5" s="2"/>
    </row>
    <row r="6" spans="1:8" x14ac:dyDescent="0.25">
      <c r="A6" s="6">
        <v>1</v>
      </c>
      <c r="B6" s="6" t="s">
        <v>10</v>
      </c>
      <c r="C6" s="6" t="s">
        <v>11</v>
      </c>
      <c r="D6" s="6">
        <v>15</v>
      </c>
      <c r="E6" s="4">
        <f>D6/45</f>
        <v>0.33333333333333331</v>
      </c>
      <c r="F6" s="4" t="str">
        <f t="shared" ref="F6:F29" si="0">IF(E6&lt;0.4,"N",IF(E6&lt;0.46,"E",IF(E6&lt;0.52,"E+",IF(E6&lt;0.58,"D",IF(E6&lt;0.64,"D+",IF(E6&lt;0.7,"C",IF(E6&lt;0.76,"C+",IF(E6&lt;0.82,"B",IF(E6&lt;0.88,"B+",IF(E6&lt;0.94,"A","A+"))))))))))</f>
        <v>N</v>
      </c>
      <c r="G6" s="4"/>
    </row>
    <row r="7" spans="1:8" x14ac:dyDescent="0.25">
      <c r="A7" s="6">
        <v>2</v>
      </c>
      <c r="B7" s="6" t="s">
        <v>3</v>
      </c>
      <c r="C7" s="6" t="s">
        <v>12</v>
      </c>
      <c r="D7" s="6">
        <v>28</v>
      </c>
      <c r="E7" s="4">
        <f t="shared" ref="E7:E27" si="1">D7/45</f>
        <v>0.62222222222222223</v>
      </c>
      <c r="F7" s="4" t="str">
        <f t="shared" si="0"/>
        <v>D+</v>
      </c>
      <c r="G7" s="4"/>
    </row>
    <row r="8" spans="1:8" x14ac:dyDescent="0.25">
      <c r="A8" s="6">
        <v>3</v>
      </c>
      <c r="B8" s="6" t="s">
        <v>13</v>
      </c>
      <c r="C8" s="6" t="s">
        <v>14</v>
      </c>
      <c r="D8" s="6">
        <v>35</v>
      </c>
      <c r="E8" s="4">
        <f t="shared" si="1"/>
        <v>0.77777777777777779</v>
      </c>
      <c r="F8" s="4" t="str">
        <f t="shared" si="0"/>
        <v>B</v>
      </c>
      <c r="G8" s="4"/>
    </row>
    <row r="9" spans="1:8" x14ac:dyDescent="0.25">
      <c r="A9" s="6">
        <v>4</v>
      </c>
      <c r="B9" s="6" t="s">
        <v>15</v>
      </c>
      <c r="C9" s="6" t="s">
        <v>16</v>
      </c>
      <c r="D9" s="6">
        <v>12</v>
      </c>
      <c r="E9" s="4">
        <f t="shared" si="1"/>
        <v>0.26666666666666666</v>
      </c>
      <c r="F9" s="4" t="str">
        <f t="shared" si="0"/>
        <v>N</v>
      </c>
      <c r="G9" s="4"/>
      <c r="H9" t="s">
        <v>67</v>
      </c>
    </row>
    <row r="10" spans="1:8" x14ac:dyDescent="0.25">
      <c r="A10" s="6">
        <v>5</v>
      </c>
      <c r="B10" s="6" t="s">
        <v>17</v>
      </c>
      <c r="C10" s="6" t="s">
        <v>18</v>
      </c>
      <c r="D10" s="6">
        <v>26</v>
      </c>
      <c r="E10" s="4">
        <f t="shared" si="1"/>
        <v>0.57777777777777772</v>
      </c>
      <c r="F10" s="4" t="str">
        <f t="shared" si="0"/>
        <v>D</v>
      </c>
      <c r="G10" s="4"/>
    </row>
    <row r="11" spans="1:8" x14ac:dyDescent="0.25">
      <c r="A11" s="6">
        <v>6</v>
      </c>
      <c r="B11" s="6" t="s">
        <v>19</v>
      </c>
      <c r="C11" s="6" t="s">
        <v>20</v>
      </c>
      <c r="D11" s="6">
        <v>28</v>
      </c>
      <c r="E11" s="4">
        <f t="shared" si="1"/>
        <v>0.62222222222222223</v>
      </c>
      <c r="F11" s="4" t="str">
        <f t="shared" si="0"/>
        <v>D+</v>
      </c>
      <c r="G11" s="4"/>
    </row>
    <row r="12" spans="1:8" x14ac:dyDescent="0.25">
      <c r="A12" s="6">
        <v>7</v>
      </c>
      <c r="B12" s="6" t="s">
        <v>21</v>
      </c>
      <c r="C12" s="6" t="s">
        <v>22</v>
      </c>
      <c r="D12" s="6">
        <v>39</v>
      </c>
      <c r="E12" s="4">
        <f t="shared" si="1"/>
        <v>0.8666666666666667</v>
      </c>
      <c r="F12" s="4" t="str">
        <f t="shared" si="0"/>
        <v>B+</v>
      </c>
      <c r="G12" s="4"/>
    </row>
    <row r="13" spans="1:8" x14ac:dyDescent="0.25">
      <c r="A13" s="6">
        <v>8</v>
      </c>
      <c r="B13" s="6" t="s">
        <v>23</v>
      </c>
      <c r="C13" s="6" t="s">
        <v>24</v>
      </c>
      <c r="D13" s="6">
        <v>36</v>
      </c>
      <c r="E13" s="4">
        <f t="shared" si="1"/>
        <v>0.8</v>
      </c>
      <c r="F13" s="4" t="str">
        <f t="shared" si="0"/>
        <v>B</v>
      </c>
      <c r="G13" s="4"/>
    </row>
    <row r="14" spans="1:8" x14ac:dyDescent="0.25">
      <c r="A14" s="6">
        <v>9</v>
      </c>
      <c r="B14" s="6" t="s">
        <v>5</v>
      </c>
      <c r="C14" s="6" t="s">
        <v>25</v>
      </c>
      <c r="D14" s="6">
        <v>37</v>
      </c>
      <c r="E14" s="4">
        <f t="shared" si="1"/>
        <v>0.82222222222222219</v>
      </c>
      <c r="F14" s="4" t="str">
        <f t="shared" si="0"/>
        <v>B+</v>
      </c>
      <c r="G14" s="4"/>
    </row>
    <row r="15" spans="1:8" x14ac:dyDescent="0.25">
      <c r="A15" s="6">
        <v>10</v>
      </c>
      <c r="B15" s="6" t="s">
        <v>4</v>
      </c>
      <c r="C15" s="6" t="s">
        <v>26</v>
      </c>
      <c r="D15" s="6">
        <v>14</v>
      </c>
      <c r="E15" s="4">
        <f t="shared" si="1"/>
        <v>0.31111111111111112</v>
      </c>
      <c r="F15" s="4" t="str">
        <f t="shared" si="0"/>
        <v>N</v>
      </c>
      <c r="G15" s="4"/>
    </row>
    <row r="16" spans="1:8" x14ac:dyDescent="0.25">
      <c r="A16" s="6">
        <v>11</v>
      </c>
      <c r="B16" s="6" t="s">
        <v>27</v>
      </c>
      <c r="C16" s="6" t="s">
        <v>28</v>
      </c>
      <c r="D16" s="6">
        <v>41</v>
      </c>
      <c r="E16" s="4">
        <f t="shared" si="1"/>
        <v>0.91111111111111109</v>
      </c>
      <c r="F16" s="4" t="str">
        <f t="shared" si="0"/>
        <v>A</v>
      </c>
      <c r="G16" s="4"/>
    </row>
    <row r="17" spans="1:7" x14ac:dyDescent="0.25">
      <c r="A17" s="6">
        <v>12</v>
      </c>
      <c r="B17" s="6" t="s">
        <v>29</v>
      </c>
      <c r="C17" s="6" t="s">
        <v>30</v>
      </c>
      <c r="D17" s="6">
        <v>17</v>
      </c>
      <c r="E17" s="4">
        <f t="shared" si="1"/>
        <v>0.37777777777777777</v>
      </c>
      <c r="F17" s="4" t="str">
        <f t="shared" si="0"/>
        <v>N</v>
      </c>
      <c r="G17" s="4"/>
    </row>
    <row r="18" spans="1:7" x14ac:dyDescent="0.25">
      <c r="A18" s="6">
        <v>13</v>
      </c>
      <c r="B18" s="6" t="s">
        <v>31</v>
      </c>
      <c r="C18" s="6" t="s">
        <v>32</v>
      </c>
      <c r="D18" s="6">
        <v>26</v>
      </c>
      <c r="E18" s="4">
        <f t="shared" si="1"/>
        <v>0.57777777777777772</v>
      </c>
      <c r="F18" s="4" t="str">
        <f t="shared" si="0"/>
        <v>D</v>
      </c>
      <c r="G18" s="4"/>
    </row>
    <row r="19" spans="1:7" x14ac:dyDescent="0.25">
      <c r="A19" s="6">
        <v>14</v>
      </c>
      <c r="B19" s="6" t="s">
        <v>33</v>
      </c>
      <c r="C19" s="6" t="s">
        <v>34</v>
      </c>
      <c r="D19" s="6">
        <v>14</v>
      </c>
      <c r="E19" s="4">
        <f t="shared" si="1"/>
        <v>0.31111111111111112</v>
      </c>
      <c r="F19" s="4" t="str">
        <f t="shared" si="0"/>
        <v>N</v>
      </c>
      <c r="G19" s="4"/>
    </row>
    <row r="20" spans="1:7" x14ac:dyDescent="0.25">
      <c r="A20" s="6">
        <v>15</v>
      </c>
      <c r="B20" s="6" t="s">
        <v>35</v>
      </c>
      <c r="C20" s="6" t="s">
        <v>36</v>
      </c>
      <c r="D20" s="6">
        <v>38</v>
      </c>
      <c r="E20" s="4">
        <f t="shared" si="1"/>
        <v>0.84444444444444444</v>
      </c>
      <c r="F20" s="4" t="str">
        <f t="shared" si="0"/>
        <v>B+</v>
      </c>
      <c r="G20" s="4"/>
    </row>
    <row r="21" spans="1:7" x14ac:dyDescent="0.25">
      <c r="A21" s="6">
        <v>16</v>
      </c>
      <c r="B21" s="6" t="s">
        <v>37</v>
      </c>
      <c r="C21" s="6" t="s">
        <v>38</v>
      </c>
      <c r="D21" s="6">
        <v>25</v>
      </c>
      <c r="E21" s="4">
        <f t="shared" si="1"/>
        <v>0.55555555555555558</v>
      </c>
      <c r="F21" s="4" t="str">
        <f t="shared" si="0"/>
        <v>D</v>
      </c>
      <c r="G21" s="4"/>
    </row>
    <row r="22" spans="1:7" x14ac:dyDescent="0.25">
      <c r="A22" s="6">
        <v>17</v>
      </c>
      <c r="B22" s="6" t="s">
        <v>39</v>
      </c>
      <c r="C22" s="6" t="s">
        <v>40</v>
      </c>
      <c r="D22" s="6">
        <v>23</v>
      </c>
      <c r="E22" s="4">
        <f t="shared" si="1"/>
        <v>0.51111111111111107</v>
      </c>
      <c r="F22" s="4" t="str">
        <f t="shared" si="0"/>
        <v>E+</v>
      </c>
      <c r="G22" s="4"/>
    </row>
    <row r="23" spans="1:7" x14ac:dyDescent="0.25">
      <c r="A23" s="6">
        <v>18</v>
      </c>
      <c r="B23" s="6" t="s">
        <v>6</v>
      </c>
      <c r="C23" s="6" t="s">
        <v>40</v>
      </c>
      <c r="D23" s="6">
        <v>20</v>
      </c>
      <c r="E23" s="4">
        <f t="shared" si="1"/>
        <v>0.44444444444444442</v>
      </c>
      <c r="F23" s="4" t="str">
        <f t="shared" si="0"/>
        <v>E</v>
      </c>
      <c r="G23" s="4"/>
    </row>
    <row r="24" spans="1:7" x14ac:dyDescent="0.25">
      <c r="A24" s="6">
        <v>19</v>
      </c>
      <c r="B24" s="6" t="s">
        <v>41</v>
      </c>
      <c r="C24" s="6" t="s">
        <v>42</v>
      </c>
      <c r="D24" s="6">
        <v>32</v>
      </c>
      <c r="E24" s="4">
        <f t="shared" si="1"/>
        <v>0.71111111111111114</v>
      </c>
      <c r="F24" s="4" t="str">
        <f t="shared" si="0"/>
        <v>C+</v>
      </c>
      <c r="G24" s="4"/>
    </row>
    <row r="25" spans="1:7" x14ac:dyDescent="0.25">
      <c r="A25" s="6">
        <v>20</v>
      </c>
      <c r="B25" s="6" t="s">
        <v>43</v>
      </c>
      <c r="C25" s="6" t="s">
        <v>44</v>
      </c>
      <c r="D25" s="6">
        <v>30</v>
      </c>
      <c r="E25" s="4">
        <f t="shared" si="1"/>
        <v>0.66666666666666663</v>
      </c>
      <c r="F25" s="4" t="str">
        <f t="shared" si="0"/>
        <v>C</v>
      </c>
      <c r="G25" s="4"/>
    </row>
    <row r="26" spans="1:7" x14ac:dyDescent="0.25">
      <c r="A26" s="6">
        <v>21</v>
      </c>
      <c r="B26" s="6" t="s">
        <v>45</v>
      </c>
      <c r="C26" s="6" t="s">
        <v>46</v>
      </c>
      <c r="D26" s="6">
        <v>20</v>
      </c>
      <c r="E26" s="4">
        <f t="shared" si="1"/>
        <v>0.44444444444444442</v>
      </c>
      <c r="F26" s="4" t="str">
        <f t="shared" si="0"/>
        <v>E</v>
      </c>
      <c r="G26" s="4"/>
    </row>
    <row r="27" spans="1:7" x14ac:dyDescent="0.25">
      <c r="A27" s="6">
        <v>22</v>
      </c>
      <c r="B27" s="6" t="s">
        <v>47</v>
      </c>
      <c r="C27" s="6" t="s">
        <v>48</v>
      </c>
      <c r="D27" s="6">
        <v>31</v>
      </c>
      <c r="E27" s="4">
        <f t="shared" si="1"/>
        <v>0.68888888888888888</v>
      </c>
      <c r="F27" s="4" t="str">
        <f t="shared" si="0"/>
        <v>C</v>
      </c>
      <c r="G27" s="4"/>
    </row>
    <row r="29" spans="1:7" x14ac:dyDescent="0.25">
      <c r="B29" s="61" t="s">
        <v>7</v>
      </c>
      <c r="C29" s="61"/>
      <c r="D29" s="5">
        <f>AVERAGE(D6:D28)</f>
        <v>26.681818181818183</v>
      </c>
      <c r="E29" s="4">
        <f>AVERAGE(E6:E28)</f>
        <v>0.59292929292929286</v>
      </c>
      <c r="F29" s="4" t="str">
        <f t="shared" si="0"/>
        <v>D+</v>
      </c>
    </row>
  </sheetData>
  <sortState ref="B7:J33">
    <sortCondition ref="C7:C33"/>
  </sortState>
  <mergeCells count="5">
    <mergeCell ref="A1:F1"/>
    <mergeCell ref="B5:C5"/>
    <mergeCell ref="B29:C29"/>
    <mergeCell ref="A2:F2"/>
    <mergeCell ref="A3:F3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9"/>
  <sheetViews>
    <sheetView workbookViewId="0">
      <selection activeCell="K18" sqref="K18"/>
    </sheetView>
  </sheetViews>
  <sheetFormatPr defaultRowHeight="15" x14ac:dyDescent="0.25"/>
  <cols>
    <col min="1" max="1" width="3" style="6" bestFit="1" customWidth="1"/>
    <col min="2" max="2" width="9.7109375" style="6" bestFit="1" customWidth="1"/>
    <col min="3" max="3" width="14.28515625" style="6" bestFit="1" customWidth="1"/>
    <col min="4" max="4" width="11.7109375" style="6" bestFit="1" customWidth="1"/>
    <col min="5" max="5" width="8" style="6" customWidth="1"/>
    <col min="6" max="6" width="9.140625" style="6"/>
  </cols>
  <sheetData>
    <row r="1" spans="1:8" x14ac:dyDescent="0.25">
      <c r="A1" s="61" t="s">
        <v>55</v>
      </c>
      <c r="B1" s="61"/>
      <c r="C1" s="61"/>
      <c r="D1" s="61"/>
      <c r="E1" s="61"/>
      <c r="F1" s="61"/>
    </row>
    <row r="2" spans="1:8" x14ac:dyDescent="0.25">
      <c r="A2" s="61" t="s">
        <v>53</v>
      </c>
      <c r="B2" s="61"/>
      <c r="C2" s="61"/>
      <c r="D2" s="61"/>
      <c r="E2" s="61"/>
      <c r="F2" s="61"/>
    </row>
    <row r="3" spans="1:8" x14ac:dyDescent="0.25">
      <c r="A3" s="61" t="s">
        <v>54</v>
      </c>
      <c r="B3" s="61"/>
      <c r="C3" s="61"/>
      <c r="D3" s="61"/>
      <c r="E3" s="61"/>
      <c r="F3" s="61"/>
    </row>
    <row r="4" spans="1:8" x14ac:dyDescent="0.25">
      <c r="D4" s="6" t="s">
        <v>52</v>
      </c>
      <c r="E4" s="4" t="s">
        <v>1</v>
      </c>
      <c r="F4" s="6" t="s">
        <v>2</v>
      </c>
    </row>
    <row r="5" spans="1:8" x14ac:dyDescent="0.25">
      <c r="B5" s="61" t="s">
        <v>0</v>
      </c>
      <c r="C5" s="61"/>
      <c r="D5" s="6" t="s">
        <v>8</v>
      </c>
      <c r="E5" s="4"/>
    </row>
    <row r="6" spans="1:8" x14ac:dyDescent="0.25">
      <c r="A6" s="6">
        <v>1</v>
      </c>
      <c r="B6" s="6" t="s">
        <v>10</v>
      </c>
      <c r="C6" s="6" t="s">
        <v>11</v>
      </c>
      <c r="D6" s="6">
        <v>10</v>
      </c>
      <c r="E6" s="4">
        <f>D6/22</f>
        <v>0.45454545454545453</v>
      </c>
      <c r="F6" s="4" t="str">
        <f t="shared" ref="F6:F29" si="0">IF(E6&lt;0.4,"N",IF(E6&lt;0.46,"E",IF(E6&lt;0.52,"E+",IF(E6&lt;0.58,"D",IF(E6&lt;0.64,"D+",IF(E6&lt;0.7,"C",IF(E6&lt;0.76,"C+",IF(E6&lt;0.82,"B",IF(E6&lt;0.88,"B+",IF(E6&lt;0.94,"A","A+"))))))))))</f>
        <v>E</v>
      </c>
    </row>
    <row r="7" spans="1:8" x14ac:dyDescent="0.25">
      <c r="A7" s="6">
        <v>2</v>
      </c>
      <c r="B7" s="6" t="s">
        <v>3</v>
      </c>
      <c r="C7" s="6" t="s">
        <v>12</v>
      </c>
      <c r="D7" s="6">
        <v>6.5</v>
      </c>
      <c r="E7" s="4">
        <f t="shared" ref="E7:E27" si="1">D7/22</f>
        <v>0.29545454545454547</v>
      </c>
      <c r="F7" s="4" t="str">
        <f t="shared" si="0"/>
        <v>N</v>
      </c>
    </row>
    <row r="8" spans="1:8" x14ac:dyDescent="0.25">
      <c r="A8" s="6">
        <v>3</v>
      </c>
      <c r="B8" s="6" t="s">
        <v>13</v>
      </c>
      <c r="C8" s="6" t="s">
        <v>14</v>
      </c>
      <c r="D8" s="6">
        <v>9</v>
      </c>
      <c r="E8" s="4">
        <f t="shared" si="1"/>
        <v>0.40909090909090912</v>
      </c>
      <c r="F8" s="4" t="str">
        <f t="shared" si="0"/>
        <v>E</v>
      </c>
    </row>
    <row r="9" spans="1:8" x14ac:dyDescent="0.25">
      <c r="A9" s="6">
        <v>4</v>
      </c>
      <c r="B9" s="6" t="s">
        <v>15</v>
      </c>
      <c r="C9" s="6" t="s">
        <v>16</v>
      </c>
      <c r="D9" s="6">
        <v>3.5</v>
      </c>
      <c r="E9" s="4">
        <f t="shared" si="1"/>
        <v>0.15909090909090909</v>
      </c>
      <c r="F9" s="4" t="str">
        <f t="shared" si="0"/>
        <v>N</v>
      </c>
      <c r="H9" s="1" t="s">
        <v>67</v>
      </c>
    </row>
    <row r="10" spans="1:8" x14ac:dyDescent="0.25">
      <c r="A10" s="6">
        <v>5</v>
      </c>
      <c r="B10" s="6" t="s">
        <v>17</v>
      </c>
      <c r="C10" s="6" t="s">
        <v>18</v>
      </c>
      <c r="D10" s="6">
        <v>8</v>
      </c>
      <c r="E10" s="4">
        <f t="shared" si="1"/>
        <v>0.36363636363636365</v>
      </c>
      <c r="F10" s="4" t="str">
        <f t="shared" si="0"/>
        <v>N</v>
      </c>
    </row>
    <row r="11" spans="1:8" x14ac:dyDescent="0.25">
      <c r="A11" s="6">
        <v>6</v>
      </c>
      <c r="B11" s="6" t="s">
        <v>19</v>
      </c>
      <c r="C11" s="6" t="s">
        <v>20</v>
      </c>
      <c r="D11" s="6">
        <v>8</v>
      </c>
      <c r="E11" s="4">
        <f t="shared" si="1"/>
        <v>0.36363636363636365</v>
      </c>
      <c r="F11" s="4" t="str">
        <f t="shared" si="0"/>
        <v>N</v>
      </c>
    </row>
    <row r="12" spans="1:8" x14ac:dyDescent="0.25">
      <c r="A12" s="6">
        <v>7</v>
      </c>
      <c r="B12" s="6" t="s">
        <v>21</v>
      </c>
      <c r="C12" s="6" t="s">
        <v>22</v>
      </c>
      <c r="D12" s="6">
        <v>21</v>
      </c>
      <c r="E12" s="4">
        <f t="shared" si="1"/>
        <v>0.95454545454545459</v>
      </c>
      <c r="F12" s="4" t="str">
        <f t="shared" si="0"/>
        <v>A+</v>
      </c>
    </row>
    <row r="13" spans="1:8" x14ac:dyDescent="0.25">
      <c r="A13" s="6">
        <v>8</v>
      </c>
      <c r="B13" s="6" t="s">
        <v>23</v>
      </c>
      <c r="C13" s="6" t="s">
        <v>24</v>
      </c>
      <c r="D13" s="6">
        <v>16.5</v>
      </c>
      <c r="E13" s="4">
        <f t="shared" si="1"/>
        <v>0.75</v>
      </c>
      <c r="F13" s="4" t="str">
        <f t="shared" si="0"/>
        <v>C+</v>
      </c>
    </row>
    <row r="14" spans="1:8" x14ac:dyDescent="0.25">
      <c r="A14" s="6">
        <v>9</v>
      </c>
      <c r="B14" s="6" t="s">
        <v>5</v>
      </c>
      <c r="C14" s="6" t="s">
        <v>25</v>
      </c>
      <c r="D14" s="6">
        <v>12.5</v>
      </c>
      <c r="E14" s="4">
        <f t="shared" si="1"/>
        <v>0.56818181818181823</v>
      </c>
      <c r="F14" s="4" t="str">
        <f t="shared" si="0"/>
        <v>D</v>
      </c>
    </row>
    <row r="15" spans="1:8" x14ac:dyDescent="0.25">
      <c r="A15" s="6">
        <v>10</v>
      </c>
      <c r="B15" s="6" t="s">
        <v>4</v>
      </c>
      <c r="C15" s="6" t="s">
        <v>26</v>
      </c>
      <c r="D15" s="6">
        <v>2.5</v>
      </c>
      <c r="E15" s="4">
        <f t="shared" si="1"/>
        <v>0.11363636363636363</v>
      </c>
      <c r="F15" s="4" t="str">
        <f t="shared" si="0"/>
        <v>N</v>
      </c>
    </row>
    <row r="16" spans="1:8" x14ac:dyDescent="0.25">
      <c r="A16" s="6">
        <v>11</v>
      </c>
      <c r="B16" s="6" t="s">
        <v>27</v>
      </c>
      <c r="C16" s="6" t="s">
        <v>28</v>
      </c>
      <c r="D16" s="6">
        <v>15</v>
      </c>
      <c r="E16" s="4">
        <f>D16/22</f>
        <v>0.68181818181818177</v>
      </c>
      <c r="F16" s="4" t="str">
        <f t="shared" si="0"/>
        <v>C</v>
      </c>
    </row>
    <row r="17" spans="1:6" x14ac:dyDescent="0.25">
      <c r="A17" s="6">
        <v>12</v>
      </c>
      <c r="B17" s="6" t="s">
        <v>29</v>
      </c>
      <c r="C17" s="6" t="s">
        <v>30</v>
      </c>
      <c r="D17" s="6">
        <v>5.5</v>
      </c>
      <c r="E17" s="4">
        <f t="shared" si="1"/>
        <v>0.25</v>
      </c>
      <c r="F17" s="4" t="str">
        <f t="shared" si="0"/>
        <v>N</v>
      </c>
    </row>
    <row r="18" spans="1:6" x14ac:dyDescent="0.25">
      <c r="A18" s="6">
        <v>13</v>
      </c>
      <c r="B18" s="6" t="s">
        <v>31</v>
      </c>
      <c r="C18" s="6" t="s">
        <v>32</v>
      </c>
      <c r="D18" s="6">
        <v>2.5</v>
      </c>
      <c r="E18" s="4">
        <f t="shared" si="1"/>
        <v>0.11363636363636363</v>
      </c>
      <c r="F18" s="4" t="str">
        <f t="shared" si="0"/>
        <v>N</v>
      </c>
    </row>
    <row r="19" spans="1:6" x14ac:dyDescent="0.25">
      <c r="A19" s="6">
        <v>14</v>
      </c>
      <c r="B19" s="6" t="s">
        <v>33</v>
      </c>
      <c r="C19" s="6" t="s">
        <v>34</v>
      </c>
      <c r="D19" s="6">
        <v>5.5</v>
      </c>
      <c r="E19" s="4">
        <f t="shared" si="1"/>
        <v>0.25</v>
      </c>
      <c r="F19" s="4" t="str">
        <f t="shared" si="0"/>
        <v>N</v>
      </c>
    </row>
    <row r="20" spans="1:6" x14ac:dyDescent="0.25">
      <c r="A20" s="6">
        <v>15</v>
      </c>
      <c r="B20" s="6" t="s">
        <v>35</v>
      </c>
      <c r="C20" s="6" t="s">
        <v>36</v>
      </c>
      <c r="D20" s="6">
        <v>15</v>
      </c>
      <c r="E20" s="4">
        <f t="shared" si="1"/>
        <v>0.68181818181818177</v>
      </c>
      <c r="F20" s="4" t="str">
        <f t="shared" si="0"/>
        <v>C</v>
      </c>
    </row>
    <row r="21" spans="1:6" x14ac:dyDescent="0.25">
      <c r="A21" s="6">
        <v>16</v>
      </c>
      <c r="B21" s="6" t="s">
        <v>37</v>
      </c>
      <c r="C21" s="6" t="s">
        <v>38</v>
      </c>
      <c r="D21" s="6">
        <v>14</v>
      </c>
      <c r="E21" s="4">
        <f t="shared" si="1"/>
        <v>0.63636363636363635</v>
      </c>
      <c r="F21" s="4" t="str">
        <f t="shared" si="0"/>
        <v>D+</v>
      </c>
    </row>
    <row r="22" spans="1:6" x14ac:dyDescent="0.25">
      <c r="A22" s="6">
        <v>17</v>
      </c>
      <c r="B22" s="6" t="s">
        <v>39</v>
      </c>
      <c r="C22" s="6" t="s">
        <v>40</v>
      </c>
      <c r="D22" s="6">
        <v>7</v>
      </c>
      <c r="E22" s="4">
        <f t="shared" si="1"/>
        <v>0.31818181818181818</v>
      </c>
      <c r="F22" s="4" t="str">
        <f t="shared" si="0"/>
        <v>N</v>
      </c>
    </row>
    <row r="23" spans="1:6" x14ac:dyDescent="0.25">
      <c r="A23" s="6">
        <v>18</v>
      </c>
      <c r="B23" s="6" t="s">
        <v>6</v>
      </c>
      <c r="C23" s="6" t="s">
        <v>40</v>
      </c>
      <c r="D23" s="6">
        <v>6</v>
      </c>
      <c r="E23" s="4">
        <f t="shared" si="1"/>
        <v>0.27272727272727271</v>
      </c>
      <c r="F23" s="4" t="str">
        <f t="shared" si="0"/>
        <v>N</v>
      </c>
    </row>
    <row r="24" spans="1:6" x14ac:dyDescent="0.25">
      <c r="A24" s="6">
        <v>19</v>
      </c>
      <c r="B24" s="6" t="s">
        <v>41</v>
      </c>
      <c r="C24" s="6" t="s">
        <v>42</v>
      </c>
      <c r="D24" s="6">
        <v>19</v>
      </c>
      <c r="E24" s="4">
        <f>D24/22</f>
        <v>0.86363636363636365</v>
      </c>
      <c r="F24" s="4" t="str">
        <f t="shared" si="0"/>
        <v>B+</v>
      </c>
    </row>
    <row r="25" spans="1:6" x14ac:dyDescent="0.25">
      <c r="A25" s="6">
        <v>20</v>
      </c>
      <c r="B25" s="6" t="s">
        <v>43</v>
      </c>
      <c r="C25" s="6" t="s">
        <v>44</v>
      </c>
      <c r="D25" s="6">
        <v>14</v>
      </c>
      <c r="E25" s="4">
        <f t="shared" si="1"/>
        <v>0.63636363636363635</v>
      </c>
      <c r="F25" s="4" t="str">
        <f t="shared" si="0"/>
        <v>D+</v>
      </c>
    </row>
    <row r="26" spans="1:6" x14ac:dyDescent="0.25">
      <c r="A26" s="6">
        <v>21</v>
      </c>
      <c r="B26" s="6" t="s">
        <v>45</v>
      </c>
      <c r="C26" s="6" t="s">
        <v>46</v>
      </c>
      <c r="D26" s="6">
        <v>9.5</v>
      </c>
      <c r="E26" s="4">
        <f t="shared" si="1"/>
        <v>0.43181818181818182</v>
      </c>
      <c r="F26" s="4" t="str">
        <f t="shared" si="0"/>
        <v>E</v>
      </c>
    </row>
    <row r="27" spans="1:6" x14ac:dyDescent="0.25">
      <c r="A27" s="6">
        <v>22</v>
      </c>
      <c r="B27" s="6" t="s">
        <v>47</v>
      </c>
      <c r="C27" s="6" t="s">
        <v>48</v>
      </c>
      <c r="D27" s="6">
        <v>9</v>
      </c>
      <c r="E27" s="4">
        <f t="shared" si="1"/>
        <v>0.40909090909090912</v>
      </c>
      <c r="F27" s="4" t="str">
        <f t="shared" si="0"/>
        <v>E</v>
      </c>
    </row>
    <row r="29" spans="1:6" x14ac:dyDescent="0.25">
      <c r="B29" s="61" t="s">
        <v>7</v>
      </c>
      <c r="C29" s="61"/>
      <c r="D29" s="5">
        <f>AVERAGE(D6:D28)</f>
        <v>9.9772727272727266</v>
      </c>
      <c r="E29" s="4">
        <f>AVERAGE(E6:E28)</f>
        <v>0.45351239669421484</v>
      </c>
      <c r="F29" s="4" t="str">
        <f t="shared" si="0"/>
        <v>E</v>
      </c>
    </row>
  </sheetData>
  <mergeCells count="5">
    <mergeCell ref="A1:F1"/>
    <mergeCell ref="A2:F2"/>
    <mergeCell ref="A3:F3"/>
    <mergeCell ref="B5:C5"/>
    <mergeCell ref="B29:C29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4" workbookViewId="0">
      <selection activeCell="G10" sqref="G10"/>
    </sheetView>
  </sheetViews>
  <sheetFormatPr defaultRowHeight="15" x14ac:dyDescent="0.25"/>
  <cols>
    <col min="1" max="1" width="3" style="7" bestFit="1" customWidth="1"/>
    <col min="2" max="2" width="9.7109375" style="7" bestFit="1" customWidth="1"/>
    <col min="3" max="3" width="14.28515625" style="7" bestFit="1" customWidth="1"/>
    <col min="4" max="4" width="11.7109375" style="7" bestFit="1" customWidth="1"/>
    <col min="5" max="5" width="8" style="7" customWidth="1"/>
  </cols>
  <sheetData>
    <row r="1" spans="1:5" x14ac:dyDescent="0.25">
      <c r="A1" s="61" t="s">
        <v>55</v>
      </c>
      <c r="B1" s="61"/>
      <c r="C1" s="61"/>
      <c r="D1" s="61"/>
      <c r="E1" s="61"/>
    </row>
    <row r="2" spans="1:5" x14ac:dyDescent="0.25">
      <c r="A2" s="61" t="s">
        <v>68</v>
      </c>
      <c r="B2" s="61"/>
      <c r="C2" s="61"/>
      <c r="D2" s="61"/>
      <c r="E2" s="61"/>
    </row>
    <row r="3" spans="1:5" x14ac:dyDescent="0.25">
      <c r="A3" s="61" t="s">
        <v>56</v>
      </c>
      <c r="B3" s="61"/>
      <c r="C3" s="61"/>
      <c r="D3" s="61"/>
      <c r="E3" s="61"/>
    </row>
    <row r="4" spans="1:5" x14ac:dyDescent="0.25">
      <c r="D4" s="7" t="s">
        <v>52</v>
      </c>
      <c r="E4" s="4" t="s">
        <v>1</v>
      </c>
    </row>
    <row r="5" spans="1:5" x14ac:dyDescent="0.25">
      <c r="B5" s="61" t="s">
        <v>0</v>
      </c>
      <c r="C5" s="61"/>
      <c r="D5" s="7">
        <v>55</v>
      </c>
      <c r="E5" s="4"/>
    </row>
    <row r="6" spans="1:5" x14ac:dyDescent="0.25">
      <c r="A6" s="7">
        <v>1</v>
      </c>
      <c r="B6" s="7" t="s">
        <v>10</v>
      </c>
      <c r="C6" s="7" t="s">
        <v>11</v>
      </c>
      <c r="D6" s="7">
        <v>27</v>
      </c>
      <c r="E6" s="4">
        <f>D6/D5</f>
        <v>0.49090909090909091</v>
      </c>
    </row>
    <row r="7" spans="1:5" x14ac:dyDescent="0.25">
      <c r="A7" s="7">
        <v>2</v>
      </c>
      <c r="B7" s="7" t="s">
        <v>3</v>
      </c>
      <c r="C7" s="7" t="s">
        <v>12</v>
      </c>
      <c r="D7" s="7">
        <v>36</v>
      </c>
      <c r="E7" s="4">
        <f>D7/D5</f>
        <v>0.65454545454545454</v>
      </c>
    </row>
    <row r="8" spans="1:5" x14ac:dyDescent="0.25">
      <c r="A8" s="7">
        <v>3</v>
      </c>
      <c r="B8" s="7" t="s">
        <v>13</v>
      </c>
      <c r="C8" s="7" t="s">
        <v>14</v>
      </c>
      <c r="D8" s="7">
        <v>27</v>
      </c>
      <c r="E8" s="4">
        <f>D8/D5</f>
        <v>0.49090909090909091</v>
      </c>
    </row>
    <row r="9" spans="1:5" x14ac:dyDescent="0.25">
      <c r="A9" s="7">
        <v>4</v>
      </c>
      <c r="B9" s="7" t="s">
        <v>15</v>
      </c>
      <c r="C9" s="7" t="s">
        <v>16</v>
      </c>
      <c r="D9" s="7">
        <v>21</v>
      </c>
      <c r="E9" s="4">
        <f>D9/D5</f>
        <v>0.38181818181818183</v>
      </c>
    </row>
    <row r="10" spans="1:5" x14ac:dyDescent="0.25">
      <c r="A10" s="7">
        <v>5</v>
      </c>
      <c r="B10" s="7" t="s">
        <v>17</v>
      </c>
      <c r="C10" s="7" t="s">
        <v>18</v>
      </c>
      <c r="D10" s="7">
        <v>32</v>
      </c>
      <c r="E10" s="4">
        <f>D10/D5</f>
        <v>0.58181818181818179</v>
      </c>
    </row>
    <row r="11" spans="1:5" x14ac:dyDescent="0.25">
      <c r="A11" s="7">
        <v>6</v>
      </c>
      <c r="B11" s="7" t="s">
        <v>19</v>
      </c>
      <c r="C11" s="7" t="s">
        <v>20</v>
      </c>
      <c r="D11" s="7">
        <v>22</v>
      </c>
      <c r="E11" s="4">
        <f>D11/D5</f>
        <v>0.4</v>
      </c>
    </row>
    <row r="12" spans="1:5" x14ac:dyDescent="0.25">
      <c r="A12" s="7">
        <v>7</v>
      </c>
      <c r="B12" s="7" t="s">
        <v>21</v>
      </c>
      <c r="C12" s="7" t="s">
        <v>22</v>
      </c>
      <c r="D12" s="7">
        <v>48</v>
      </c>
      <c r="E12" s="4">
        <f>D12/D5</f>
        <v>0.87272727272727268</v>
      </c>
    </row>
    <row r="13" spans="1:5" x14ac:dyDescent="0.25">
      <c r="A13" s="7">
        <v>8</v>
      </c>
      <c r="B13" s="7" t="s">
        <v>23</v>
      </c>
      <c r="C13" s="7" t="s">
        <v>24</v>
      </c>
      <c r="D13" s="7">
        <v>51</v>
      </c>
      <c r="E13" s="4">
        <f>D13/D5</f>
        <v>0.92727272727272725</v>
      </c>
    </row>
    <row r="14" spans="1:5" x14ac:dyDescent="0.25">
      <c r="A14" s="7">
        <v>9</v>
      </c>
      <c r="B14" s="7" t="s">
        <v>5</v>
      </c>
      <c r="C14" s="7" t="s">
        <v>25</v>
      </c>
      <c r="D14" s="7">
        <v>50</v>
      </c>
      <c r="E14" s="4">
        <f>D14/D5</f>
        <v>0.90909090909090906</v>
      </c>
    </row>
    <row r="15" spans="1:5" x14ac:dyDescent="0.25">
      <c r="A15" s="7">
        <v>10</v>
      </c>
      <c r="B15" s="7" t="s">
        <v>4</v>
      </c>
      <c r="C15" s="7" t="s">
        <v>26</v>
      </c>
      <c r="D15" s="7">
        <v>10</v>
      </c>
      <c r="E15" s="4">
        <f>D15/D5</f>
        <v>0.18181818181818182</v>
      </c>
    </row>
    <row r="16" spans="1:5" x14ac:dyDescent="0.25">
      <c r="A16" s="7">
        <v>11</v>
      </c>
      <c r="B16" s="7" t="s">
        <v>27</v>
      </c>
      <c r="C16" s="7" t="s">
        <v>28</v>
      </c>
      <c r="D16" s="7">
        <v>47</v>
      </c>
      <c r="E16" s="4">
        <f>D16/D5</f>
        <v>0.8545454545454545</v>
      </c>
    </row>
    <row r="17" spans="1:5" x14ac:dyDescent="0.25">
      <c r="A17" s="7">
        <v>12</v>
      </c>
      <c r="B17" s="7" t="s">
        <v>29</v>
      </c>
      <c r="C17" s="7" t="s">
        <v>30</v>
      </c>
      <c r="D17" s="7">
        <v>18</v>
      </c>
      <c r="E17" s="4">
        <f>D17/D5</f>
        <v>0.32727272727272727</v>
      </c>
    </row>
    <row r="18" spans="1:5" x14ac:dyDescent="0.25">
      <c r="A18" s="7">
        <v>13</v>
      </c>
      <c r="B18" s="7" t="s">
        <v>31</v>
      </c>
      <c r="C18" s="7" t="s">
        <v>32</v>
      </c>
      <c r="D18" s="7">
        <v>23</v>
      </c>
      <c r="E18" s="4">
        <f>D18/D5</f>
        <v>0.41818181818181815</v>
      </c>
    </row>
    <row r="19" spans="1:5" x14ac:dyDescent="0.25">
      <c r="A19" s="7">
        <v>14</v>
      </c>
      <c r="B19" s="7" t="s">
        <v>33</v>
      </c>
      <c r="C19" s="7" t="s">
        <v>34</v>
      </c>
      <c r="D19" s="7">
        <v>12</v>
      </c>
      <c r="E19" s="4">
        <f>D19/D5</f>
        <v>0.21818181818181817</v>
      </c>
    </row>
    <row r="20" spans="1:5" x14ac:dyDescent="0.25">
      <c r="A20" s="7">
        <v>15</v>
      </c>
      <c r="B20" s="7" t="s">
        <v>35</v>
      </c>
      <c r="C20" s="7" t="s">
        <v>36</v>
      </c>
      <c r="D20" s="7">
        <v>45</v>
      </c>
      <c r="E20" s="4">
        <f>D20/D5</f>
        <v>0.81818181818181823</v>
      </c>
    </row>
    <row r="21" spans="1:5" x14ac:dyDescent="0.25">
      <c r="A21" s="7">
        <v>16</v>
      </c>
      <c r="B21" s="7" t="s">
        <v>37</v>
      </c>
      <c r="C21" s="7" t="s">
        <v>38</v>
      </c>
      <c r="D21" s="7">
        <v>33</v>
      </c>
      <c r="E21" s="4">
        <f>D21/D5</f>
        <v>0.6</v>
      </c>
    </row>
    <row r="22" spans="1:5" x14ac:dyDescent="0.25">
      <c r="A22" s="7">
        <v>17</v>
      </c>
      <c r="B22" s="7" t="s">
        <v>39</v>
      </c>
      <c r="C22" s="7" t="s">
        <v>40</v>
      </c>
      <c r="D22" s="7">
        <v>14</v>
      </c>
      <c r="E22" s="4">
        <f>D22/D5</f>
        <v>0.25454545454545452</v>
      </c>
    </row>
    <row r="23" spans="1:5" x14ac:dyDescent="0.25">
      <c r="A23" s="7">
        <v>18</v>
      </c>
      <c r="B23" s="7" t="s">
        <v>6</v>
      </c>
      <c r="C23" s="7" t="s">
        <v>40</v>
      </c>
      <c r="D23" s="7">
        <v>27</v>
      </c>
      <c r="E23" s="4">
        <f>D23/D5</f>
        <v>0.49090909090909091</v>
      </c>
    </row>
    <row r="24" spans="1:5" x14ac:dyDescent="0.25">
      <c r="A24" s="7">
        <v>19</v>
      </c>
      <c r="B24" s="7" t="s">
        <v>41</v>
      </c>
      <c r="C24" s="7" t="s">
        <v>42</v>
      </c>
      <c r="D24" s="7">
        <v>42</v>
      </c>
      <c r="E24" s="4">
        <f>D24/D5</f>
        <v>0.76363636363636367</v>
      </c>
    </row>
    <row r="25" spans="1:5" x14ac:dyDescent="0.25">
      <c r="A25" s="7">
        <v>20</v>
      </c>
      <c r="B25" s="7" t="s">
        <v>43</v>
      </c>
      <c r="C25" s="7" t="s">
        <v>44</v>
      </c>
      <c r="D25" s="7">
        <v>30</v>
      </c>
      <c r="E25" s="4">
        <f>D25/D5</f>
        <v>0.54545454545454541</v>
      </c>
    </row>
    <row r="26" spans="1:5" x14ac:dyDescent="0.25">
      <c r="A26" s="7">
        <v>21</v>
      </c>
      <c r="B26" s="7" t="s">
        <v>45</v>
      </c>
      <c r="C26" s="7" t="s">
        <v>46</v>
      </c>
      <c r="D26" s="7">
        <v>27</v>
      </c>
      <c r="E26" s="4">
        <f>D26/D5</f>
        <v>0.49090909090909091</v>
      </c>
    </row>
    <row r="27" spans="1:5" x14ac:dyDescent="0.25">
      <c r="A27" s="7">
        <v>22</v>
      </c>
      <c r="B27" s="7" t="s">
        <v>47</v>
      </c>
      <c r="C27" s="7" t="s">
        <v>48</v>
      </c>
      <c r="D27" s="7">
        <v>40</v>
      </c>
      <c r="E27" s="4">
        <f>D27/D5</f>
        <v>0.72727272727272729</v>
      </c>
    </row>
    <row r="29" spans="1:5" x14ac:dyDescent="0.25">
      <c r="B29" s="61" t="s">
        <v>7</v>
      </c>
      <c r="C29" s="61"/>
      <c r="D29" s="5">
        <f>AVERAGE(D6:D28)</f>
        <v>31</v>
      </c>
      <c r="E29" s="4">
        <f>AVERAGE(E6:E28)</f>
        <v>0.56363636363636349</v>
      </c>
    </row>
  </sheetData>
  <mergeCells count="5">
    <mergeCell ref="A1:E1"/>
    <mergeCell ref="A2:E2"/>
    <mergeCell ref="A3:E3"/>
    <mergeCell ref="B5:C5"/>
    <mergeCell ref="B29:C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6" workbookViewId="0">
      <selection sqref="A1:H30"/>
    </sheetView>
  </sheetViews>
  <sheetFormatPr defaultRowHeight="15" x14ac:dyDescent="0.25"/>
  <cols>
    <col min="1" max="1" width="3" style="7" bestFit="1" customWidth="1"/>
    <col min="2" max="2" width="9.7109375" style="7" bestFit="1" customWidth="1"/>
    <col min="3" max="3" width="14.28515625" style="7" bestFit="1" customWidth="1"/>
    <col min="4" max="7" width="9.140625" style="12"/>
    <col min="8" max="8" width="9.140625" style="17"/>
  </cols>
  <sheetData>
    <row r="1" spans="1:8" s="1" customFormat="1" x14ac:dyDescent="0.25">
      <c r="A1" s="62" t="s">
        <v>69</v>
      </c>
      <c r="B1" s="62"/>
      <c r="C1" s="62"/>
      <c r="D1" s="62"/>
      <c r="E1" s="62"/>
      <c r="F1" s="62"/>
      <c r="G1" s="62"/>
      <c r="H1" s="62"/>
    </row>
    <row r="2" spans="1:8" s="1" customFormat="1" x14ac:dyDescent="0.25">
      <c r="A2" s="8"/>
      <c r="B2" s="13" t="s">
        <v>0</v>
      </c>
      <c r="C2" s="13"/>
      <c r="D2" s="14" t="s">
        <v>58</v>
      </c>
      <c r="E2" s="13" t="s">
        <v>59</v>
      </c>
      <c r="F2" s="15" t="s">
        <v>60</v>
      </c>
      <c r="G2" s="15" t="s">
        <v>63</v>
      </c>
      <c r="H2" s="17"/>
    </row>
    <row r="3" spans="1:8" s="1" customFormat="1" x14ac:dyDescent="0.25">
      <c r="A3" s="8"/>
      <c r="B3" s="13"/>
      <c r="C3" s="13"/>
      <c r="D3" s="15">
        <v>37</v>
      </c>
      <c r="E3" s="13">
        <v>46</v>
      </c>
      <c r="F3" s="13">
        <v>15</v>
      </c>
      <c r="G3" s="13">
        <f>D3+E3+F3</f>
        <v>98</v>
      </c>
      <c r="H3" s="17" t="s">
        <v>1</v>
      </c>
    </row>
    <row r="4" spans="1:8" s="1" customFormat="1" x14ac:dyDescent="0.25">
      <c r="A4" s="8">
        <v>1</v>
      </c>
      <c r="B4" s="15" t="s">
        <v>10</v>
      </c>
      <c r="C4" s="15" t="s">
        <v>11</v>
      </c>
      <c r="D4" s="15">
        <v>30</v>
      </c>
      <c r="E4" s="13">
        <v>29</v>
      </c>
      <c r="F4" s="13">
        <v>13</v>
      </c>
      <c r="G4" s="16">
        <f>D4+E4+F4</f>
        <v>72</v>
      </c>
      <c r="H4" s="17">
        <f>G4/G3</f>
        <v>0.73469387755102045</v>
      </c>
    </row>
    <row r="5" spans="1:8" s="1" customFormat="1" x14ac:dyDescent="0.25">
      <c r="A5" s="8">
        <v>2</v>
      </c>
      <c r="B5" s="15" t="s">
        <v>3</v>
      </c>
      <c r="C5" s="15" t="s">
        <v>12</v>
      </c>
      <c r="D5" s="15">
        <v>29</v>
      </c>
      <c r="E5" s="13">
        <v>37</v>
      </c>
      <c r="F5" s="13">
        <v>13</v>
      </c>
      <c r="G5" s="16">
        <f t="shared" ref="G5:G25" si="0">D5+E5+F5</f>
        <v>79</v>
      </c>
      <c r="H5" s="17">
        <f>G5/G3</f>
        <v>0.80612244897959184</v>
      </c>
    </row>
    <row r="6" spans="1:8" s="1" customFormat="1" x14ac:dyDescent="0.25">
      <c r="A6" s="8">
        <v>3</v>
      </c>
      <c r="B6" s="15" t="s">
        <v>13</v>
      </c>
      <c r="C6" s="15" t="s">
        <v>14</v>
      </c>
      <c r="D6" s="15">
        <v>35</v>
      </c>
      <c r="E6" s="13">
        <v>33</v>
      </c>
      <c r="F6" s="13">
        <v>15</v>
      </c>
      <c r="G6" s="16">
        <f t="shared" si="0"/>
        <v>83</v>
      </c>
      <c r="H6" s="17">
        <f>G6/G3</f>
        <v>0.84693877551020413</v>
      </c>
    </row>
    <row r="7" spans="1:8" s="1" customFormat="1" x14ac:dyDescent="0.25">
      <c r="A7" s="8">
        <v>4</v>
      </c>
      <c r="B7" s="15" t="s">
        <v>15</v>
      </c>
      <c r="C7" s="15" t="s">
        <v>16</v>
      </c>
      <c r="D7" s="15">
        <v>7</v>
      </c>
      <c r="E7" s="13">
        <v>11</v>
      </c>
      <c r="F7" s="13">
        <v>2</v>
      </c>
      <c r="G7" s="16">
        <f t="shared" si="0"/>
        <v>20</v>
      </c>
      <c r="H7" s="17">
        <f>G7/G3</f>
        <v>0.20408163265306123</v>
      </c>
    </row>
    <row r="8" spans="1:8" s="1" customFormat="1" x14ac:dyDescent="0.25">
      <c r="A8" s="8">
        <v>5</v>
      </c>
      <c r="B8" s="15" t="s">
        <v>17</v>
      </c>
      <c r="C8" s="15" t="s">
        <v>18</v>
      </c>
      <c r="D8" s="15">
        <v>30</v>
      </c>
      <c r="E8" s="13">
        <v>33</v>
      </c>
      <c r="F8" s="13">
        <v>13</v>
      </c>
      <c r="G8" s="16">
        <f t="shared" si="0"/>
        <v>76</v>
      </c>
      <c r="H8" s="17">
        <f>G8/G3</f>
        <v>0.77551020408163263</v>
      </c>
    </row>
    <row r="9" spans="1:8" s="1" customFormat="1" x14ac:dyDescent="0.25">
      <c r="A9" s="8">
        <v>6</v>
      </c>
      <c r="B9" s="15" t="s">
        <v>19</v>
      </c>
      <c r="C9" s="15" t="s">
        <v>20</v>
      </c>
      <c r="D9" s="15">
        <v>31</v>
      </c>
      <c r="E9" s="13">
        <v>23</v>
      </c>
      <c r="F9" s="13">
        <v>15</v>
      </c>
      <c r="G9" s="16">
        <f t="shared" si="0"/>
        <v>69</v>
      </c>
      <c r="H9" s="17">
        <f>G9/G3</f>
        <v>0.70408163265306123</v>
      </c>
    </row>
    <row r="10" spans="1:8" s="1" customFormat="1" x14ac:dyDescent="0.25">
      <c r="A10" s="8">
        <v>7</v>
      </c>
      <c r="B10" s="15" t="s">
        <v>21</v>
      </c>
      <c r="C10" s="15" t="s">
        <v>22</v>
      </c>
      <c r="D10" s="15">
        <v>35</v>
      </c>
      <c r="E10" s="13">
        <v>38</v>
      </c>
      <c r="F10" s="13">
        <v>15</v>
      </c>
      <c r="G10" s="16">
        <f t="shared" si="0"/>
        <v>88</v>
      </c>
      <c r="H10" s="17">
        <f>G10/G3</f>
        <v>0.89795918367346939</v>
      </c>
    </row>
    <row r="11" spans="1:8" s="1" customFormat="1" x14ac:dyDescent="0.25">
      <c r="A11" s="8">
        <v>8</v>
      </c>
      <c r="B11" s="15" t="s">
        <v>23</v>
      </c>
      <c r="C11" s="15" t="s">
        <v>24</v>
      </c>
      <c r="D11" s="15">
        <v>35</v>
      </c>
      <c r="E11" s="13">
        <v>38</v>
      </c>
      <c r="F11" s="13">
        <v>15</v>
      </c>
      <c r="G11" s="16">
        <f t="shared" si="0"/>
        <v>88</v>
      </c>
      <c r="H11" s="17">
        <f>G11/G3</f>
        <v>0.89795918367346939</v>
      </c>
    </row>
    <row r="12" spans="1:8" s="1" customFormat="1" x14ac:dyDescent="0.25">
      <c r="A12" s="8">
        <v>9</v>
      </c>
      <c r="B12" s="15" t="s">
        <v>5</v>
      </c>
      <c r="C12" s="15" t="s">
        <v>25</v>
      </c>
      <c r="D12" s="15">
        <v>34</v>
      </c>
      <c r="E12" s="13">
        <v>36</v>
      </c>
      <c r="F12" s="13">
        <v>15</v>
      </c>
      <c r="G12" s="16">
        <f t="shared" si="0"/>
        <v>85</v>
      </c>
      <c r="H12" s="17">
        <f>G12/G3</f>
        <v>0.86734693877551017</v>
      </c>
    </row>
    <row r="13" spans="1:8" s="1" customFormat="1" x14ac:dyDescent="0.25">
      <c r="A13" s="8">
        <v>10</v>
      </c>
      <c r="B13" s="15" t="s">
        <v>4</v>
      </c>
      <c r="C13" s="15" t="s">
        <v>26</v>
      </c>
      <c r="D13" s="15">
        <v>22</v>
      </c>
      <c r="E13" s="13">
        <v>24</v>
      </c>
      <c r="F13" s="13">
        <v>11</v>
      </c>
      <c r="G13" s="16">
        <f t="shared" si="0"/>
        <v>57</v>
      </c>
      <c r="H13" s="17">
        <f>G13/G3</f>
        <v>0.58163265306122447</v>
      </c>
    </row>
    <row r="14" spans="1:8" s="1" customFormat="1" x14ac:dyDescent="0.25">
      <c r="A14" s="8">
        <v>11</v>
      </c>
      <c r="B14" s="15" t="s">
        <v>27</v>
      </c>
      <c r="C14" s="15" t="s">
        <v>28</v>
      </c>
      <c r="D14" s="15">
        <v>36</v>
      </c>
      <c r="E14" s="13">
        <v>38</v>
      </c>
      <c r="F14" s="13">
        <v>15</v>
      </c>
      <c r="G14" s="16">
        <f t="shared" si="0"/>
        <v>89</v>
      </c>
      <c r="H14" s="17">
        <f>G14/G3</f>
        <v>0.90816326530612246</v>
      </c>
    </row>
    <row r="15" spans="1:8" s="1" customFormat="1" x14ac:dyDescent="0.25">
      <c r="A15" s="8">
        <v>12</v>
      </c>
      <c r="B15" s="15" t="s">
        <v>29</v>
      </c>
      <c r="C15" s="15" t="s">
        <v>30</v>
      </c>
      <c r="D15" s="15">
        <v>18</v>
      </c>
      <c r="E15" s="13">
        <v>22</v>
      </c>
      <c r="F15" s="13">
        <v>12</v>
      </c>
      <c r="G15" s="16">
        <f t="shared" si="0"/>
        <v>52</v>
      </c>
      <c r="H15" s="17">
        <f>G15/G3</f>
        <v>0.53061224489795922</v>
      </c>
    </row>
    <row r="16" spans="1:8" s="1" customFormat="1" x14ac:dyDescent="0.25">
      <c r="A16" s="8">
        <v>13</v>
      </c>
      <c r="B16" s="15" t="s">
        <v>31</v>
      </c>
      <c r="C16" s="15" t="s">
        <v>32</v>
      </c>
      <c r="D16" s="15">
        <v>34</v>
      </c>
      <c r="E16" s="13">
        <v>24</v>
      </c>
      <c r="F16" s="13">
        <v>15</v>
      </c>
      <c r="G16" s="16">
        <f t="shared" si="0"/>
        <v>73</v>
      </c>
      <c r="H16" s="17">
        <f>G16/G3</f>
        <v>0.74489795918367352</v>
      </c>
    </row>
    <row r="17" spans="1:8" s="1" customFormat="1" x14ac:dyDescent="0.25">
      <c r="A17" s="8">
        <v>14</v>
      </c>
      <c r="B17" s="15" t="s">
        <v>33</v>
      </c>
      <c r="C17" s="15" t="s">
        <v>34</v>
      </c>
      <c r="D17" s="15">
        <v>15</v>
      </c>
      <c r="E17" s="13">
        <v>18</v>
      </c>
      <c r="F17" s="13">
        <v>6</v>
      </c>
      <c r="G17" s="16">
        <f t="shared" si="0"/>
        <v>39</v>
      </c>
      <c r="H17" s="17">
        <f>G17/G3</f>
        <v>0.39795918367346939</v>
      </c>
    </row>
    <row r="18" spans="1:8" s="1" customFormat="1" x14ac:dyDescent="0.25">
      <c r="A18" s="8">
        <v>15</v>
      </c>
      <c r="B18" s="15" t="s">
        <v>35</v>
      </c>
      <c r="C18" s="15" t="s">
        <v>36</v>
      </c>
      <c r="D18" s="15">
        <v>33</v>
      </c>
      <c r="E18" s="13">
        <v>32</v>
      </c>
      <c r="F18" s="13">
        <v>14</v>
      </c>
      <c r="G18" s="16">
        <f t="shared" si="0"/>
        <v>79</v>
      </c>
      <c r="H18" s="17">
        <f>G18/G3</f>
        <v>0.80612244897959184</v>
      </c>
    </row>
    <row r="19" spans="1:8" s="1" customFormat="1" x14ac:dyDescent="0.25">
      <c r="A19" s="8">
        <v>16</v>
      </c>
      <c r="B19" s="15" t="s">
        <v>37</v>
      </c>
      <c r="C19" s="15" t="s">
        <v>38</v>
      </c>
      <c r="D19" s="15">
        <v>20</v>
      </c>
      <c r="E19" s="13">
        <v>33</v>
      </c>
      <c r="F19" s="13">
        <v>10</v>
      </c>
      <c r="G19" s="16">
        <f t="shared" si="0"/>
        <v>63</v>
      </c>
      <c r="H19" s="17">
        <f>G19/G3</f>
        <v>0.6428571428571429</v>
      </c>
    </row>
    <row r="20" spans="1:8" s="1" customFormat="1" x14ac:dyDescent="0.25">
      <c r="A20" s="8">
        <v>17</v>
      </c>
      <c r="B20" s="15" t="s">
        <v>39</v>
      </c>
      <c r="C20" s="15" t="s">
        <v>40</v>
      </c>
      <c r="D20" s="15">
        <v>20</v>
      </c>
      <c r="E20" s="13">
        <v>20</v>
      </c>
      <c r="F20" s="13">
        <v>9</v>
      </c>
      <c r="G20" s="16">
        <f t="shared" si="0"/>
        <v>49</v>
      </c>
      <c r="H20" s="17">
        <f>G20/G3</f>
        <v>0.5</v>
      </c>
    </row>
    <row r="21" spans="1:8" s="1" customFormat="1" x14ac:dyDescent="0.25">
      <c r="A21" s="8">
        <v>18</v>
      </c>
      <c r="B21" s="15" t="s">
        <v>6</v>
      </c>
      <c r="C21" s="15" t="s">
        <v>40</v>
      </c>
      <c r="D21" s="15">
        <v>26</v>
      </c>
      <c r="E21" s="13">
        <v>25</v>
      </c>
      <c r="F21" s="13">
        <v>14</v>
      </c>
      <c r="G21" s="16">
        <f t="shared" si="0"/>
        <v>65</v>
      </c>
      <c r="H21" s="17">
        <f>G21/G3</f>
        <v>0.66326530612244894</v>
      </c>
    </row>
    <row r="22" spans="1:8" s="1" customFormat="1" x14ac:dyDescent="0.25">
      <c r="A22" s="8">
        <v>19</v>
      </c>
      <c r="B22" s="15" t="s">
        <v>41</v>
      </c>
      <c r="C22" s="15" t="s">
        <v>42</v>
      </c>
      <c r="D22" s="15">
        <v>36</v>
      </c>
      <c r="E22" s="13">
        <v>40</v>
      </c>
      <c r="F22" s="13">
        <v>15</v>
      </c>
      <c r="G22" s="16">
        <f t="shared" si="0"/>
        <v>91</v>
      </c>
      <c r="H22" s="17">
        <f>G22/G3</f>
        <v>0.9285714285714286</v>
      </c>
    </row>
    <row r="23" spans="1:8" s="1" customFormat="1" x14ac:dyDescent="0.25">
      <c r="A23" s="8">
        <v>20</v>
      </c>
      <c r="B23" s="15" t="s">
        <v>43</v>
      </c>
      <c r="C23" s="15" t="s">
        <v>44</v>
      </c>
      <c r="D23" s="15">
        <v>34</v>
      </c>
      <c r="E23" s="13">
        <v>31</v>
      </c>
      <c r="F23" s="13">
        <v>15</v>
      </c>
      <c r="G23" s="16">
        <f t="shared" si="0"/>
        <v>80</v>
      </c>
      <c r="H23" s="17">
        <f>G23/G3</f>
        <v>0.81632653061224492</v>
      </c>
    </row>
    <row r="24" spans="1:8" s="1" customFormat="1" x14ac:dyDescent="0.25">
      <c r="A24" s="8">
        <v>21</v>
      </c>
      <c r="B24" s="15" t="s">
        <v>45</v>
      </c>
      <c r="C24" s="15" t="s">
        <v>46</v>
      </c>
      <c r="D24" s="15">
        <v>33</v>
      </c>
      <c r="E24" s="13">
        <v>35</v>
      </c>
      <c r="F24" s="13">
        <v>15</v>
      </c>
      <c r="G24" s="16">
        <f t="shared" si="0"/>
        <v>83</v>
      </c>
      <c r="H24" s="17">
        <f>G24/G3</f>
        <v>0.84693877551020413</v>
      </c>
    </row>
    <row r="25" spans="1:8" s="1" customFormat="1" x14ac:dyDescent="0.25">
      <c r="A25" s="8">
        <v>22</v>
      </c>
      <c r="B25" s="15" t="s">
        <v>47</v>
      </c>
      <c r="C25" s="15" t="s">
        <v>48</v>
      </c>
      <c r="D25" s="15">
        <v>28</v>
      </c>
      <c r="E25" s="13">
        <v>33</v>
      </c>
      <c r="F25" s="13">
        <v>12</v>
      </c>
      <c r="G25" s="16">
        <f t="shared" si="0"/>
        <v>73</v>
      </c>
      <c r="H25" s="17">
        <f>G25/G3</f>
        <v>0.74489795918367352</v>
      </c>
    </row>
    <row r="26" spans="1:8" s="1" customFormat="1" x14ac:dyDescent="0.25">
      <c r="A26" s="8"/>
      <c r="B26" s="13"/>
      <c r="C26" s="13"/>
      <c r="D26" s="15"/>
      <c r="E26" s="13"/>
      <c r="F26" s="13"/>
      <c r="G26" s="12"/>
      <c r="H26" s="17"/>
    </row>
    <row r="27" spans="1:8" s="1" customFormat="1" x14ac:dyDescent="0.25">
      <c r="A27" s="8"/>
      <c r="B27" s="13" t="s">
        <v>9</v>
      </c>
      <c r="C27" s="13" t="s">
        <v>7</v>
      </c>
      <c r="D27" s="19">
        <f>AVERAGE(D4:D25)</f>
        <v>28.227272727272727</v>
      </c>
      <c r="E27" s="19">
        <f t="shared" ref="E27:H27" si="1">AVERAGE(E4:E25)</f>
        <v>29.681818181818183</v>
      </c>
      <c r="F27" s="19">
        <f t="shared" si="1"/>
        <v>12.681818181818182</v>
      </c>
      <c r="G27" s="19">
        <f t="shared" si="1"/>
        <v>70.590909090909093</v>
      </c>
      <c r="H27" s="9">
        <f t="shared" si="1"/>
        <v>0.72031539888682738</v>
      </c>
    </row>
    <row r="29" spans="1:8" x14ac:dyDescent="0.25">
      <c r="B29" s="61" t="s">
        <v>7</v>
      </c>
      <c r="C29" s="61"/>
      <c r="D29" s="17">
        <f>D27/D3</f>
        <v>0.76289926289926291</v>
      </c>
      <c r="E29" s="17">
        <f t="shared" ref="E29:G29" si="2">E27/E3</f>
        <v>0.64525691699604748</v>
      </c>
      <c r="F29" s="17">
        <f t="shared" si="2"/>
        <v>0.84545454545454546</v>
      </c>
      <c r="G29" s="17">
        <f t="shared" si="2"/>
        <v>0.7203153988868275</v>
      </c>
      <c r="H29" s="17">
        <f>H27</f>
        <v>0.72031539888682738</v>
      </c>
    </row>
  </sheetData>
  <mergeCells count="2">
    <mergeCell ref="B29:C29"/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workbookViewId="0">
      <selection activeCell="A24" sqref="A24:XFD24"/>
    </sheetView>
  </sheetViews>
  <sheetFormatPr defaultRowHeight="15" x14ac:dyDescent="0.25"/>
  <cols>
    <col min="1" max="1" width="3" style="8" customWidth="1"/>
    <col min="2" max="2" width="9" style="13" bestFit="1" customWidth="1"/>
    <col min="3" max="3" width="12.5703125" style="13" bestFit="1" customWidth="1"/>
    <col min="4" max="6" width="9.42578125" style="13" bestFit="1" customWidth="1"/>
    <col min="7" max="7" width="5.42578125" style="13" bestFit="1" customWidth="1"/>
    <col min="8" max="8" width="4.28515625" style="10" bestFit="1" customWidth="1"/>
    <col min="9" max="11" width="9.42578125" style="13" customWidth="1"/>
    <col min="12" max="12" width="7.42578125" style="13" bestFit="1" customWidth="1"/>
    <col min="13" max="13" width="5.7109375" style="10" bestFit="1" customWidth="1"/>
    <col min="14" max="19" width="9.140625" style="13"/>
    <col min="20" max="20" width="10.140625" style="15" bestFit="1" customWidth="1"/>
    <col min="21" max="21" width="10.140625" style="30" bestFit="1" customWidth="1"/>
    <col min="22" max="22" width="4.5703125" style="11" bestFit="1" customWidth="1"/>
  </cols>
  <sheetData>
    <row r="1" spans="1:22" x14ac:dyDescent="0.25">
      <c r="A1" s="63" t="s">
        <v>57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 t="s">
        <v>61</v>
      </c>
      <c r="M1" s="64"/>
      <c r="N1" s="64"/>
      <c r="O1" s="64"/>
      <c r="P1" s="64"/>
      <c r="Q1" s="65" t="s">
        <v>64</v>
      </c>
      <c r="R1" s="65"/>
      <c r="S1" s="65"/>
      <c r="T1" s="29"/>
    </row>
    <row r="2" spans="1:22" x14ac:dyDescent="0.25">
      <c r="A2" s="18"/>
      <c r="B2" s="20" t="s">
        <v>0</v>
      </c>
      <c r="C2" s="20"/>
      <c r="D2" s="68" t="s">
        <v>65</v>
      </c>
      <c r="E2" s="68"/>
      <c r="F2" s="68"/>
      <c r="G2" s="68"/>
      <c r="H2" s="68"/>
      <c r="I2" s="68" t="s">
        <v>66</v>
      </c>
      <c r="J2" s="68"/>
      <c r="K2" s="68"/>
      <c r="L2" s="24"/>
      <c r="M2" s="25" t="s">
        <v>2</v>
      </c>
      <c r="N2" s="66" t="s">
        <v>66</v>
      </c>
      <c r="O2" s="66"/>
      <c r="P2" s="66"/>
      <c r="Q2" s="67" t="s">
        <v>62</v>
      </c>
      <c r="R2" s="67"/>
      <c r="S2" s="67"/>
    </row>
    <row r="3" spans="1:22" x14ac:dyDescent="0.25">
      <c r="A3" s="18"/>
      <c r="B3" s="20"/>
      <c r="C3" s="20"/>
      <c r="D3" s="21" t="s">
        <v>58</v>
      </c>
      <c r="E3" s="20" t="s">
        <v>59</v>
      </c>
      <c r="F3" s="20" t="s">
        <v>60</v>
      </c>
      <c r="G3" s="20" t="s">
        <v>63</v>
      </c>
      <c r="H3" s="22" t="s">
        <v>1</v>
      </c>
      <c r="I3" s="21" t="s">
        <v>58</v>
      </c>
      <c r="J3" s="20" t="s">
        <v>59</v>
      </c>
      <c r="K3" s="20" t="s">
        <v>60</v>
      </c>
      <c r="L3" s="24" t="s">
        <v>61</v>
      </c>
      <c r="M3" s="25"/>
      <c r="N3" s="26" t="s">
        <v>58</v>
      </c>
      <c r="O3" s="24" t="s">
        <v>59</v>
      </c>
      <c r="P3" s="24" t="s">
        <v>60</v>
      </c>
      <c r="Q3" s="27" t="s">
        <v>58</v>
      </c>
      <c r="R3" s="28" t="s">
        <v>59</v>
      </c>
      <c r="S3" s="28" t="s">
        <v>60</v>
      </c>
      <c r="T3" s="15" t="s">
        <v>70</v>
      </c>
      <c r="U3" s="31" t="s">
        <v>70</v>
      </c>
      <c r="V3" s="15" t="s">
        <v>1</v>
      </c>
    </row>
    <row r="4" spans="1:22" x14ac:dyDescent="0.25">
      <c r="A4" s="18"/>
      <c r="B4" s="20"/>
      <c r="C4" s="20"/>
      <c r="D4" s="20">
        <v>37</v>
      </c>
      <c r="E4" s="20">
        <v>46</v>
      </c>
      <c r="F4" s="20">
        <v>15</v>
      </c>
      <c r="G4" s="20">
        <f>D4+E4+F4</f>
        <v>98</v>
      </c>
      <c r="H4" s="23"/>
      <c r="I4" s="20">
        <v>15</v>
      </c>
      <c r="J4" s="20">
        <v>20</v>
      </c>
      <c r="K4" s="20">
        <v>5</v>
      </c>
      <c r="L4" s="24">
        <v>55</v>
      </c>
      <c r="M4" s="25" t="s">
        <v>1</v>
      </c>
      <c r="N4" s="24">
        <v>15</v>
      </c>
      <c r="O4" s="24">
        <v>20</v>
      </c>
      <c r="P4" s="24">
        <v>5</v>
      </c>
      <c r="Q4" s="28">
        <v>15</v>
      </c>
      <c r="R4" s="28">
        <v>20</v>
      </c>
      <c r="S4" s="28">
        <v>5</v>
      </c>
      <c r="T4" s="15">
        <v>40</v>
      </c>
      <c r="U4" s="44">
        <v>13</v>
      </c>
    </row>
    <row r="5" spans="1:22" x14ac:dyDescent="0.25">
      <c r="A5" s="18">
        <v>1</v>
      </c>
      <c r="B5" s="20" t="s">
        <v>10</v>
      </c>
      <c r="C5" s="20" t="s">
        <v>11</v>
      </c>
      <c r="D5" s="20">
        <f>'Application Team Task'!D4</f>
        <v>30</v>
      </c>
      <c r="E5" s="20">
        <f>'Application Team Task'!E4</f>
        <v>29</v>
      </c>
      <c r="F5" s="20">
        <f>'Application Team Task'!F4</f>
        <v>13</v>
      </c>
      <c r="G5" s="20">
        <f>D5+E5+F5</f>
        <v>72</v>
      </c>
      <c r="H5" s="23">
        <f>G5/G4</f>
        <v>0.73469387755102045</v>
      </c>
      <c r="I5" s="20">
        <f>D5/37*15</f>
        <v>12.162162162162163</v>
      </c>
      <c r="J5" s="20">
        <f>E5/46*20</f>
        <v>12.608695652173914</v>
      </c>
      <c r="K5" s="20">
        <f>F5/15*5</f>
        <v>4.3333333333333339</v>
      </c>
      <c r="L5" s="24">
        <f>'Application Task Test'!D6</f>
        <v>27</v>
      </c>
      <c r="M5" s="25">
        <f>L5/L4</f>
        <v>0.49090909090909091</v>
      </c>
      <c r="N5" s="24">
        <f>M5*15</f>
        <v>7.3636363636363633</v>
      </c>
      <c r="O5" s="24">
        <f>M5*20</f>
        <v>9.8181818181818183</v>
      </c>
      <c r="P5" s="24">
        <f>M5*5</f>
        <v>2.4545454545454546</v>
      </c>
      <c r="Q5" s="28">
        <f>I5*0.6+N5*0.4</f>
        <v>10.242751842751844</v>
      </c>
      <c r="R5" s="28">
        <f>J5*0.6+O5*0.4</f>
        <v>11.492490118577075</v>
      </c>
      <c r="S5" s="28">
        <f>K5*0.6+P5*0.4</f>
        <v>3.581818181818182</v>
      </c>
      <c r="T5" s="15">
        <f>Q5+R5+S5</f>
        <v>25.317060143147099</v>
      </c>
      <c r="U5" s="30">
        <f>(Q5+R5+S5)/40*13</f>
        <v>8.228044546522808</v>
      </c>
      <c r="V5" s="4">
        <f>U5/13</f>
        <v>0.63292650357867752</v>
      </c>
    </row>
    <row r="6" spans="1:22" x14ac:dyDescent="0.25">
      <c r="A6" s="18">
        <v>2</v>
      </c>
      <c r="B6" s="20" t="s">
        <v>3</v>
      </c>
      <c r="C6" s="20" t="s">
        <v>12</v>
      </c>
      <c r="D6" s="20">
        <f>'Application Team Task'!D5</f>
        <v>29</v>
      </c>
      <c r="E6" s="20">
        <f>'Application Team Task'!E5</f>
        <v>37</v>
      </c>
      <c r="F6" s="20">
        <f>'Application Team Task'!F5</f>
        <v>13</v>
      </c>
      <c r="G6" s="20">
        <f t="shared" ref="G6:G26" si="0">D6+E6+F6</f>
        <v>79</v>
      </c>
      <c r="H6" s="23">
        <f>G6/G4</f>
        <v>0.80612244897959184</v>
      </c>
      <c r="I6" s="20">
        <f t="shared" ref="I6:I26" si="1">D6/37*15</f>
        <v>11.756756756756756</v>
      </c>
      <c r="J6" s="20">
        <f t="shared" ref="J6:J26" si="2">E6/46*20</f>
        <v>16.086956521739133</v>
      </c>
      <c r="K6" s="20">
        <f t="shared" ref="K6:K26" si="3">F6/15*5</f>
        <v>4.3333333333333339</v>
      </c>
      <c r="L6" s="24">
        <f>'Application Task Test'!D7</f>
        <v>36</v>
      </c>
      <c r="M6" s="25">
        <f>L6/L4</f>
        <v>0.65454545454545454</v>
      </c>
      <c r="N6" s="24">
        <f t="shared" ref="N6:N25" si="4">M6*15</f>
        <v>9.8181818181818183</v>
      </c>
      <c r="O6" s="24">
        <f t="shared" ref="O6:O25" si="5">M6*20</f>
        <v>13.09090909090909</v>
      </c>
      <c r="P6" s="24">
        <f t="shared" ref="P6:P25" si="6">M6*5</f>
        <v>3.2727272727272725</v>
      </c>
      <c r="Q6" s="28">
        <f t="shared" ref="Q6:Q25" si="7">I6*0.6+N6*0.4</f>
        <v>10.981326781326782</v>
      </c>
      <c r="R6" s="28">
        <f t="shared" ref="R6:R25" si="8">J6*0.6+O6*0.4</f>
        <v>14.888537549407115</v>
      </c>
      <c r="S6" s="28">
        <f t="shared" ref="S6:S25" si="9">K6*0.6+P6*0.4</f>
        <v>3.9090909090909092</v>
      </c>
      <c r="T6" s="15">
        <f t="shared" ref="T6:T26" si="10">Q6+R6+S6</f>
        <v>29.778955239824807</v>
      </c>
      <c r="U6" s="30">
        <f t="shared" ref="U6:U26" si="11">(Q6+R6+S6)/40*13</f>
        <v>9.6781604529430627</v>
      </c>
      <c r="V6" s="4">
        <f t="shared" ref="V6:V26" si="12">U6/13</f>
        <v>0.74447388099562017</v>
      </c>
    </row>
    <row r="7" spans="1:22" s="3" customFormat="1" x14ac:dyDescent="0.25">
      <c r="A7" s="45">
        <v>3</v>
      </c>
      <c r="B7" s="48" t="s">
        <v>13</v>
      </c>
      <c r="C7" s="48" t="s">
        <v>14</v>
      </c>
      <c r="D7" s="48">
        <f>'Application Team Task'!D6</f>
        <v>35</v>
      </c>
      <c r="E7" s="48">
        <f>'Application Team Task'!E6</f>
        <v>33</v>
      </c>
      <c r="F7" s="48">
        <f>'Application Team Task'!F6</f>
        <v>15</v>
      </c>
      <c r="G7" s="48">
        <f t="shared" si="0"/>
        <v>83</v>
      </c>
      <c r="H7" s="23">
        <f>G7/G4</f>
        <v>0.84693877551020413</v>
      </c>
      <c r="I7" s="48">
        <f t="shared" si="1"/>
        <v>14.189189189189189</v>
      </c>
      <c r="J7" s="48">
        <f t="shared" si="2"/>
        <v>14.347826086956522</v>
      </c>
      <c r="K7" s="48">
        <f t="shared" si="3"/>
        <v>5</v>
      </c>
      <c r="L7" s="46">
        <f>'Application Task Test'!D8</f>
        <v>27</v>
      </c>
      <c r="M7" s="25">
        <f>L7/L4</f>
        <v>0.49090909090909091</v>
      </c>
      <c r="N7" s="46">
        <f t="shared" si="4"/>
        <v>7.3636363636363633</v>
      </c>
      <c r="O7" s="46">
        <f t="shared" si="5"/>
        <v>9.8181818181818183</v>
      </c>
      <c r="P7" s="46">
        <f t="shared" si="6"/>
        <v>2.4545454545454546</v>
      </c>
      <c r="Q7" s="47">
        <f t="shared" si="7"/>
        <v>11.458968058968059</v>
      </c>
      <c r="R7" s="47">
        <f t="shared" si="8"/>
        <v>12.53596837944664</v>
      </c>
      <c r="S7" s="47">
        <f t="shared" si="9"/>
        <v>3.9818181818181819</v>
      </c>
      <c r="T7" s="15">
        <f t="shared" si="10"/>
        <v>27.976754620232878</v>
      </c>
      <c r="U7" s="30">
        <f t="shared" si="11"/>
        <v>9.0924452515756862</v>
      </c>
      <c r="V7" s="4">
        <f t="shared" si="12"/>
        <v>0.699418865505822</v>
      </c>
    </row>
    <row r="8" spans="1:22" s="3" customFormat="1" x14ac:dyDescent="0.25">
      <c r="A8" s="45">
        <v>4</v>
      </c>
      <c r="B8" s="48" t="s">
        <v>15</v>
      </c>
      <c r="C8" s="48" t="s">
        <v>16</v>
      </c>
      <c r="D8" s="48">
        <f>'Application Team Task'!D7</f>
        <v>7</v>
      </c>
      <c r="E8" s="48">
        <f>'Application Team Task'!E7</f>
        <v>11</v>
      </c>
      <c r="F8" s="48">
        <f>'Application Team Task'!F7</f>
        <v>2</v>
      </c>
      <c r="G8" s="48">
        <f t="shared" si="0"/>
        <v>20</v>
      </c>
      <c r="H8" s="23">
        <f>G8/G4</f>
        <v>0.20408163265306123</v>
      </c>
      <c r="I8" s="48">
        <f t="shared" si="1"/>
        <v>2.8378378378378382</v>
      </c>
      <c r="J8" s="48">
        <f t="shared" si="2"/>
        <v>4.7826086956521738</v>
      </c>
      <c r="K8" s="48">
        <f t="shared" si="3"/>
        <v>0.66666666666666663</v>
      </c>
      <c r="L8" s="46">
        <f>'Application Task Test'!D9</f>
        <v>21</v>
      </c>
      <c r="M8" s="25">
        <f>L8/L4</f>
        <v>0.38181818181818183</v>
      </c>
      <c r="N8" s="46">
        <f t="shared" si="4"/>
        <v>5.7272727272727275</v>
      </c>
      <c r="O8" s="46">
        <f t="shared" si="5"/>
        <v>7.6363636363636367</v>
      </c>
      <c r="P8" s="46">
        <f t="shared" si="6"/>
        <v>1.9090909090909092</v>
      </c>
      <c r="Q8" s="47">
        <f t="shared" si="7"/>
        <v>3.9936117936117936</v>
      </c>
      <c r="R8" s="47">
        <f t="shared" si="8"/>
        <v>5.9241106719367593</v>
      </c>
      <c r="S8" s="47">
        <f t="shared" si="9"/>
        <v>1.1636363636363636</v>
      </c>
      <c r="T8" s="15">
        <f t="shared" si="10"/>
        <v>11.081358829184918</v>
      </c>
      <c r="U8" s="30">
        <f t="shared" si="11"/>
        <v>3.6014416194850982</v>
      </c>
      <c r="V8" s="4">
        <f t="shared" si="12"/>
        <v>0.27703397072962294</v>
      </c>
    </row>
    <row r="9" spans="1:22" s="3" customFormat="1" x14ac:dyDescent="0.25">
      <c r="A9" s="36">
        <v>5</v>
      </c>
      <c r="B9" s="39" t="s">
        <v>17</v>
      </c>
      <c r="C9" s="39" t="s">
        <v>18</v>
      </c>
      <c r="D9" s="39">
        <f>'Application Team Task'!D8</f>
        <v>30</v>
      </c>
      <c r="E9" s="39">
        <f>'Application Team Task'!E8</f>
        <v>33</v>
      </c>
      <c r="F9" s="39">
        <f>'Application Team Task'!F8</f>
        <v>13</v>
      </c>
      <c r="G9" s="39">
        <f t="shared" si="0"/>
        <v>76</v>
      </c>
      <c r="H9" s="23">
        <f>G9/G4</f>
        <v>0.77551020408163263</v>
      </c>
      <c r="I9" s="39">
        <f t="shared" si="1"/>
        <v>12.162162162162163</v>
      </c>
      <c r="J9" s="39">
        <f t="shared" si="2"/>
        <v>14.347826086956522</v>
      </c>
      <c r="K9" s="39">
        <f t="shared" si="3"/>
        <v>4.3333333333333339</v>
      </c>
      <c r="L9" s="37">
        <f>'Application Task Test'!D10</f>
        <v>32</v>
      </c>
      <c r="M9" s="25">
        <f>L9/L4</f>
        <v>0.58181818181818179</v>
      </c>
      <c r="N9" s="37">
        <f t="shared" si="4"/>
        <v>8.7272727272727266</v>
      </c>
      <c r="O9" s="37">
        <f t="shared" si="5"/>
        <v>11.636363636363637</v>
      </c>
      <c r="P9" s="37">
        <f t="shared" si="6"/>
        <v>2.9090909090909092</v>
      </c>
      <c r="Q9" s="38">
        <f t="shared" si="7"/>
        <v>10.788206388206389</v>
      </c>
      <c r="R9" s="38">
        <f t="shared" si="8"/>
        <v>13.263241106719367</v>
      </c>
      <c r="S9" s="38">
        <f t="shared" si="9"/>
        <v>3.7636363636363637</v>
      </c>
      <c r="T9" s="15">
        <f t="shared" si="10"/>
        <v>27.815083858562119</v>
      </c>
      <c r="U9" s="30">
        <f t="shared" si="11"/>
        <v>9.0399022540326897</v>
      </c>
      <c r="V9" s="4">
        <f t="shared" si="12"/>
        <v>0.6953770964640531</v>
      </c>
    </row>
    <row r="10" spans="1:22" s="3" customFormat="1" x14ac:dyDescent="0.25">
      <c r="A10" s="45">
        <v>6</v>
      </c>
      <c r="B10" s="48" t="s">
        <v>19</v>
      </c>
      <c r="C10" s="48" t="s">
        <v>20</v>
      </c>
      <c r="D10" s="48">
        <f>'Application Team Task'!D9</f>
        <v>31</v>
      </c>
      <c r="E10" s="48">
        <f>'Application Team Task'!E9</f>
        <v>23</v>
      </c>
      <c r="F10" s="48">
        <f>'Application Team Task'!F9</f>
        <v>15</v>
      </c>
      <c r="G10" s="48">
        <f t="shared" si="0"/>
        <v>69</v>
      </c>
      <c r="H10" s="23">
        <f>G10/G4</f>
        <v>0.70408163265306123</v>
      </c>
      <c r="I10" s="48">
        <f t="shared" si="1"/>
        <v>12.567567567567567</v>
      </c>
      <c r="J10" s="48">
        <f t="shared" si="2"/>
        <v>10</v>
      </c>
      <c r="K10" s="48">
        <f t="shared" si="3"/>
        <v>5</v>
      </c>
      <c r="L10" s="46">
        <f>'Application Task Test'!D11</f>
        <v>22</v>
      </c>
      <c r="M10" s="25">
        <f>L10/L4</f>
        <v>0.4</v>
      </c>
      <c r="N10" s="46">
        <f t="shared" si="4"/>
        <v>6</v>
      </c>
      <c r="O10" s="46">
        <f t="shared" si="5"/>
        <v>8</v>
      </c>
      <c r="P10" s="46">
        <f t="shared" si="6"/>
        <v>2</v>
      </c>
      <c r="Q10" s="47">
        <f t="shared" si="7"/>
        <v>9.9405405405405389</v>
      </c>
      <c r="R10" s="47">
        <f t="shared" si="8"/>
        <v>9.1999999999999993</v>
      </c>
      <c r="S10" s="47">
        <f t="shared" si="9"/>
        <v>3.8</v>
      </c>
      <c r="T10" s="15">
        <f t="shared" si="10"/>
        <v>22.940540540540539</v>
      </c>
      <c r="U10" s="30">
        <f t="shared" si="11"/>
        <v>7.4556756756756748</v>
      </c>
      <c r="V10" s="4">
        <f t="shared" si="12"/>
        <v>0.57351351351351343</v>
      </c>
    </row>
    <row r="11" spans="1:22" x14ac:dyDescent="0.25">
      <c r="A11" s="18">
        <v>7</v>
      </c>
      <c r="B11" s="20" t="s">
        <v>21</v>
      </c>
      <c r="C11" s="20" t="s">
        <v>22</v>
      </c>
      <c r="D11" s="20">
        <f>'Application Team Task'!D10</f>
        <v>35</v>
      </c>
      <c r="E11" s="20">
        <f>'Application Team Task'!E10</f>
        <v>38</v>
      </c>
      <c r="F11" s="20">
        <f>'Application Team Task'!F10</f>
        <v>15</v>
      </c>
      <c r="G11" s="20">
        <f t="shared" si="0"/>
        <v>88</v>
      </c>
      <c r="H11" s="23">
        <f>G11/G4</f>
        <v>0.89795918367346939</v>
      </c>
      <c r="I11" s="20">
        <f t="shared" si="1"/>
        <v>14.189189189189189</v>
      </c>
      <c r="J11" s="20">
        <f t="shared" si="2"/>
        <v>16.521739130434781</v>
      </c>
      <c r="K11" s="20">
        <f t="shared" si="3"/>
        <v>5</v>
      </c>
      <c r="L11" s="24">
        <f>'Application Task Test'!D12</f>
        <v>48</v>
      </c>
      <c r="M11" s="25">
        <f>L11/L4</f>
        <v>0.87272727272727268</v>
      </c>
      <c r="N11" s="24">
        <f t="shared" si="4"/>
        <v>13.09090909090909</v>
      </c>
      <c r="O11" s="24">
        <f t="shared" si="5"/>
        <v>17.454545454545453</v>
      </c>
      <c r="P11" s="24">
        <f t="shared" si="6"/>
        <v>4.3636363636363633</v>
      </c>
      <c r="Q11" s="28">
        <f t="shared" si="7"/>
        <v>13.74987714987715</v>
      </c>
      <c r="R11" s="28">
        <f t="shared" si="8"/>
        <v>16.894861660079052</v>
      </c>
      <c r="S11" s="28">
        <f t="shared" si="9"/>
        <v>4.7454545454545451</v>
      </c>
      <c r="T11" s="15">
        <f t="shared" si="10"/>
        <v>35.390193355410744</v>
      </c>
      <c r="U11" s="30">
        <f t="shared" si="11"/>
        <v>11.501812840508492</v>
      </c>
      <c r="V11" s="4">
        <f t="shared" si="12"/>
        <v>0.88475483388526865</v>
      </c>
    </row>
    <row r="12" spans="1:22" s="3" customFormat="1" x14ac:dyDescent="0.25">
      <c r="A12" s="32">
        <v>8</v>
      </c>
      <c r="B12" s="35" t="s">
        <v>23</v>
      </c>
      <c r="C12" s="35" t="s">
        <v>24</v>
      </c>
      <c r="D12" s="35">
        <f>'Application Team Task'!D11</f>
        <v>35</v>
      </c>
      <c r="E12" s="35">
        <f>'Application Team Task'!E11</f>
        <v>38</v>
      </c>
      <c r="F12" s="35">
        <f>'Application Team Task'!F11</f>
        <v>15</v>
      </c>
      <c r="G12" s="35">
        <f t="shared" si="0"/>
        <v>88</v>
      </c>
      <c r="H12" s="23">
        <f>G12/G4</f>
        <v>0.89795918367346939</v>
      </c>
      <c r="I12" s="35">
        <f t="shared" si="1"/>
        <v>14.189189189189189</v>
      </c>
      <c r="J12" s="35">
        <f t="shared" si="2"/>
        <v>16.521739130434781</v>
      </c>
      <c r="K12" s="35">
        <f t="shared" si="3"/>
        <v>5</v>
      </c>
      <c r="L12" s="33">
        <f>'Application Task Test'!D13</f>
        <v>51</v>
      </c>
      <c r="M12" s="25">
        <f>L12/L4</f>
        <v>0.92727272727272725</v>
      </c>
      <c r="N12" s="33">
        <f t="shared" si="4"/>
        <v>13.909090909090908</v>
      </c>
      <c r="O12" s="33">
        <f t="shared" si="5"/>
        <v>18.545454545454547</v>
      </c>
      <c r="P12" s="33">
        <f t="shared" si="6"/>
        <v>4.6363636363636367</v>
      </c>
      <c r="Q12" s="34">
        <f t="shared" si="7"/>
        <v>14.077149877149878</v>
      </c>
      <c r="R12" s="34">
        <f t="shared" si="8"/>
        <v>17.331225296442689</v>
      </c>
      <c r="S12" s="34">
        <f t="shared" si="9"/>
        <v>4.8545454545454545</v>
      </c>
      <c r="T12" s="15">
        <f t="shared" si="10"/>
        <v>36.262920628138019</v>
      </c>
      <c r="U12" s="30">
        <f t="shared" si="11"/>
        <v>11.785449204144857</v>
      </c>
      <c r="V12" s="4">
        <f t="shared" si="12"/>
        <v>0.90657301570345061</v>
      </c>
    </row>
    <row r="13" spans="1:22" s="3" customFormat="1" x14ac:dyDescent="0.25">
      <c r="A13" s="45">
        <v>9</v>
      </c>
      <c r="B13" s="48" t="s">
        <v>5</v>
      </c>
      <c r="C13" s="48" t="s">
        <v>25</v>
      </c>
      <c r="D13" s="48">
        <f>'Application Team Task'!D12</f>
        <v>34</v>
      </c>
      <c r="E13" s="48">
        <f>'Application Team Task'!E12</f>
        <v>36</v>
      </c>
      <c r="F13" s="48">
        <f>'Application Team Task'!F12</f>
        <v>15</v>
      </c>
      <c r="G13" s="48">
        <f t="shared" si="0"/>
        <v>85</v>
      </c>
      <c r="H13" s="23">
        <f>G13/G4</f>
        <v>0.86734693877551017</v>
      </c>
      <c r="I13" s="48">
        <f t="shared" si="1"/>
        <v>13.783783783783784</v>
      </c>
      <c r="J13" s="48">
        <f t="shared" si="2"/>
        <v>15.652173913043478</v>
      </c>
      <c r="K13" s="48">
        <f t="shared" si="3"/>
        <v>5</v>
      </c>
      <c r="L13" s="46">
        <f>'Application Task Test'!D14</f>
        <v>50</v>
      </c>
      <c r="M13" s="25">
        <f>L13/L4</f>
        <v>0.90909090909090906</v>
      </c>
      <c r="N13" s="46">
        <f t="shared" si="4"/>
        <v>13.636363636363637</v>
      </c>
      <c r="O13" s="46">
        <f t="shared" si="5"/>
        <v>18.18181818181818</v>
      </c>
      <c r="P13" s="46">
        <f t="shared" si="6"/>
        <v>4.545454545454545</v>
      </c>
      <c r="Q13" s="47">
        <f t="shared" si="7"/>
        <v>13.724815724815725</v>
      </c>
      <c r="R13" s="47">
        <f t="shared" si="8"/>
        <v>16.664031620553359</v>
      </c>
      <c r="S13" s="47">
        <f t="shared" si="9"/>
        <v>4.8181818181818183</v>
      </c>
      <c r="T13" s="15">
        <f t="shared" si="10"/>
        <v>35.207029163550907</v>
      </c>
      <c r="U13" s="30">
        <f t="shared" si="11"/>
        <v>11.442284478154043</v>
      </c>
      <c r="V13" s="4">
        <f t="shared" si="12"/>
        <v>0.88017572908877262</v>
      </c>
    </row>
    <row r="14" spans="1:22" x14ac:dyDescent="0.25">
      <c r="A14" s="18">
        <v>10</v>
      </c>
      <c r="B14" s="20" t="s">
        <v>4</v>
      </c>
      <c r="C14" s="20" t="s">
        <v>26</v>
      </c>
      <c r="D14" s="20">
        <f>'Application Team Task'!D13</f>
        <v>22</v>
      </c>
      <c r="E14" s="20">
        <f>'Application Team Task'!E13</f>
        <v>24</v>
      </c>
      <c r="F14" s="20">
        <f>'Application Team Task'!F13</f>
        <v>11</v>
      </c>
      <c r="G14" s="20">
        <f t="shared" si="0"/>
        <v>57</v>
      </c>
      <c r="H14" s="23">
        <f>G14/G4</f>
        <v>0.58163265306122447</v>
      </c>
      <c r="I14" s="20">
        <f t="shared" si="1"/>
        <v>8.9189189189189193</v>
      </c>
      <c r="J14" s="20">
        <f t="shared" si="2"/>
        <v>10.434782608695652</v>
      </c>
      <c r="K14" s="20">
        <f t="shared" si="3"/>
        <v>3.6666666666666665</v>
      </c>
      <c r="L14" s="24">
        <f>'Application Task Test'!D15</f>
        <v>10</v>
      </c>
      <c r="M14" s="25">
        <f>L14/L4</f>
        <v>0.18181818181818182</v>
      </c>
      <c r="N14" s="24">
        <f t="shared" si="4"/>
        <v>2.7272727272727275</v>
      </c>
      <c r="O14" s="24">
        <f t="shared" si="5"/>
        <v>3.6363636363636367</v>
      </c>
      <c r="P14" s="24">
        <f t="shared" si="6"/>
        <v>0.90909090909090917</v>
      </c>
      <c r="Q14" s="28">
        <f t="shared" si="7"/>
        <v>6.4422604422604426</v>
      </c>
      <c r="R14" s="28">
        <f t="shared" si="8"/>
        <v>7.7154150197628466</v>
      </c>
      <c r="S14" s="28">
        <f t="shared" si="9"/>
        <v>2.5636363636363635</v>
      </c>
      <c r="T14" s="15">
        <f t="shared" si="10"/>
        <v>16.721311825659651</v>
      </c>
      <c r="U14" s="30">
        <f t="shared" si="11"/>
        <v>5.4344263433393865</v>
      </c>
      <c r="V14" s="4">
        <f t="shared" si="12"/>
        <v>0.41803279564149126</v>
      </c>
    </row>
    <row r="15" spans="1:22" x14ac:dyDescent="0.25">
      <c r="A15" s="18">
        <v>11</v>
      </c>
      <c r="B15" s="20" t="s">
        <v>27</v>
      </c>
      <c r="C15" s="20" t="s">
        <v>28</v>
      </c>
      <c r="D15" s="20">
        <f>'Application Team Task'!D14</f>
        <v>36</v>
      </c>
      <c r="E15" s="20">
        <f>'Application Team Task'!E14</f>
        <v>38</v>
      </c>
      <c r="F15" s="20">
        <f>'Application Team Task'!F14</f>
        <v>15</v>
      </c>
      <c r="G15" s="20">
        <f t="shared" si="0"/>
        <v>89</v>
      </c>
      <c r="H15" s="23">
        <f>G15/G4</f>
        <v>0.90816326530612246</v>
      </c>
      <c r="I15" s="20">
        <f t="shared" si="1"/>
        <v>14.594594594594595</v>
      </c>
      <c r="J15" s="20">
        <f t="shared" si="2"/>
        <v>16.521739130434781</v>
      </c>
      <c r="K15" s="20">
        <f t="shared" si="3"/>
        <v>5</v>
      </c>
      <c r="L15" s="24">
        <f>'Application Task Test'!D16</f>
        <v>47</v>
      </c>
      <c r="M15" s="25">
        <f>L15/L4</f>
        <v>0.8545454545454545</v>
      </c>
      <c r="N15" s="24">
        <f t="shared" si="4"/>
        <v>12.818181818181817</v>
      </c>
      <c r="O15" s="24">
        <f t="shared" si="5"/>
        <v>17.09090909090909</v>
      </c>
      <c r="P15" s="24">
        <f t="shared" si="6"/>
        <v>4.2727272727272725</v>
      </c>
      <c r="Q15" s="28">
        <f t="shared" si="7"/>
        <v>13.884029484029483</v>
      </c>
      <c r="R15" s="28">
        <f t="shared" si="8"/>
        <v>16.749407114624503</v>
      </c>
      <c r="S15" s="28">
        <f t="shared" si="9"/>
        <v>4.709090909090909</v>
      </c>
      <c r="T15" s="15">
        <f t="shared" si="10"/>
        <v>35.342527507744897</v>
      </c>
      <c r="U15" s="30">
        <f t="shared" si="11"/>
        <v>11.486321440017091</v>
      </c>
      <c r="V15" s="4">
        <f t="shared" si="12"/>
        <v>0.88356318769362241</v>
      </c>
    </row>
    <row r="16" spans="1:22" s="3" customFormat="1" x14ac:dyDescent="0.25">
      <c r="A16" s="32">
        <v>12</v>
      </c>
      <c r="B16" s="35" t="s">
        <v>29</v>
      </c>
      <c r="C16" s="35" t="s">
        <v>30</v>
      </c>
      <c r="D16" s="35">
        <f>'Application Team Task'!D15</f>
        <v>18</v>
      </c>
      <c r="E16" s="35">
        <f>'Application Team Task'!E15</f>
        <v>22</v>
      </c>
      <c r="F16" s="35">
        <f>'Application Team Task'!F15</f>
        <v>12</v>
      </c>
      <c r="G16" s="35">
        <f t="shared" si="0"/>
        <v>52</v>
      </c>
      <c r="H16" s="23">
        <f>G16/G4</f>
        <v>0.53061224489795922</v>
      </c>
      <c r="I16" s="35">
        <f t="shared" si="1"/>
        <v>7.2972972972972974</v>
      </c>
      <c r="J16" s="35">
        <f t="shared" si="2"/>
        <v>9.5652173913043477</v>
      </c>
      <c r="K16" s="35">
        <f t="shared" si="3"/>
        <v>4</v>
      </c>
      <c r="L16" s="33">
        <f>'Application Task Test'!D17</f>
        <v>18</v>
      </c>
      <c r="M16" s="25">
        <f>L16/L4</f>
        <v>0.32727272727272727</v>
      </c>
      <c r="N16" s="33">
        <f t="shared" si="4"/>
        <v>4.9090909090909092</v>
      </c>
      <c r="O16" s="33">
        <f t="shared" si="5"/>
        <v>6.545454545454545</v>
      </c>
      <c r="P16" s="33">
        <f t="shared" si="6"/>
        <v>1.6363636363636362</v>
      </c>
      <c r="Q16" s="34">
        <f t="shared" si="7"/>
        <v>6.3420147420147419</v>
      </c>
      <c r="R16" s="34">
        <f t="shared" si="8"/>
        <v>8.3573122529644266</v>
      </c>
      <c r="S16" s="34">
        <f t="shared" si="9"/>
        <v>3.0545454545454547</v>
      </c>
      <c r="T16" s="15">
        <f t="shared" si="10"/>
        <v>17.753872449524621</v>
      </c>
      <c r="U16" s="30">
        <f t="shared" si="11"/>
        <v>5.770008546095502</v>
      </c>
      <c r="V16" s="4">
        <f t="shared" si="12"/>
        <v>0.44384681123811554</v>
      </c>
    </row>
    <row r="17" spans="1:22" s="3" customFormat="1" x14ac:dyDescent="0.25">
      <c r="A17" s="45">
        <v>13</v>
      </c>
      <c r="B17" s="48" t="s">
        <v>31</v>
      </c>
      <c r="C17" s="48" t="s">
        <v>32</v>
      </c>
      <c r="D17" s="48">
        <f>'Application Team Task'!D16</f>
        <v>34</v>
      </c>
      <c r="E17" s="48">
        <f>'Application Team Task'!E16</f>
        <v>24</v>
      </c>
      <c r="F17" s="48">
        <f>'Application Team Task'!F16</f>
        <v>15</v>
      </c>
      <c r="G17" s="48">
        <f t="shared" si="0"/>
        <v>73</v>
      </c>
      <c r="H17" s="23">
        <f>G17/G4</f>
        <v>0.74489795918367352</v>
      </c>
      <c r="I17" s="48">
        <f t="shared" si="1"/>
        <v>13.783783783783784</v>
      </c>
      <c r="J17" s="48">
        <f t="shared" si="2"/>
        <v>10.434782608695652</v>
      </c>
      <c r="K17" s="48">
        <f t="shared" si="3"/>
        <v>5</v>
      </c>
      <c r="L17" s="46">
        <f>'Application Task Test'!D18</f>
        <v>23</v>
      </c>
      <c r="M17" s="25">
        <f>L17/L4</f>
        <v>0.41818181818181815</v>
      </c>
      <c r="N17" s="46">
        <f t="shared" si="4"/>
        <v>6.2727272727272725</v>
      </c>
      <c r="O17" s="46">
        <f t="shared" si="5"/>
        <v>8.3636363636363633</v>
      </c>
      <c r="P17" s="46">
        <f t="shared" si="6"/>
        <v>2.0909090909090908</v>
      </c>
      <c r="Q17" s="47">
        <f t="shared" si="7"/>
        <v>10.77936117936118</v>
      </c>
      <c r="R17" s="47">
        <f t="shared" si="8"/>
        <v>9.6063241106719381</v>
      </c>
      <c r="S17" s="47">
        <f t="shared" si="9"/>
        <v>3.8363636363636364</v>
      </c>
      <c r="T17" s="15">
        <f t="shared" si="10"/>
        <v>24.222048926396752</v>
      </c>
      <c r="U17" s="30">
        <f t="shared" si="11"/>
        <v>7.8721659010789446</v>
      </c>
      <c r="V17" s="4">
        <f t="shared" si="12"/>
        <v>0.60555122315991883</v>
      </c>
    </row>
    <row r="18" spans="1:22" s="3" customFormat="1" x14ac:dyDescent="0.25">
      <c r="A18" s="45">
        <v>14</v>
      </c>
      <c r="B18" s="48" t="s">
        <v>33</v>
      </c>
      <c r="C18" s="48" t="s">
        <v>34</v>
      </c>
      <c r="D18" s="48">
        <f>'Application Team Task'!D17</f>
        <v>15</v>
      </c>
      <c r="E18" s="48">
        <f>'Application Team Task'!E17</f>
        <v>18</v>
      </c>
      <c r="F18" s="48">
        <f>'Application Team Task'!F17</f>
        <v>6</v>
      </c>
      <c r="G18" s="48">
        <f t="shared" si="0"/>
        <v>39</v>
      </c>
      <c r="H18" s="23">
        <f>G18/G4</f>
        <v>0.39795918367346939</v>
      </c>
      <c r="I18" s="48">
        <f t="shared" si="1"/>
        <v>6.0810810810810816</v>
      </c>
      <c r="J18" s="48">
        <f t="shared" si="2"/>
        <v>7.8260869565217392</v>
      </c>
      <c r="K18" s="48">
        <f t="shared" si="3"/>
        <v>2</v>
      </c>
      <c r="L18" s="46">
        <f>'Application Task Test'!D19</f>
        <v>12</v>
      </c>
      <c r="M18" s="25">
        <f>L18/L4</f>
        <v>0.21818181818181817</v>
      </c>
      <c r="N18" s="46">
        <f t="shared" si="4"/>
        <v>3.2727272727272725</v>
      </c>
      <c r="O18" s="46">
        <f t="shared" si="5"/>
        <v>4.3636363636363633</v>
      </c>
      <c r="P18" s="46">
        <f t="shared" si="6"/>
        <v>1.0909090909090908</v>
      </c>
      <c r="Q18" s="47">
        <f t="shared" si="7"/>
        <v>4.9577395577395578</v>
      </c>
      <c r="R18" s="47">
        <f t="shared" si="8"/>
        <v>6.4411067193675882</v>
      </c>
      <c r="S18" s="47">
        <f t="shared" si="9"/>
        <v>1.6363636363636362</v>
      </c>
      <c r="T18" s="15">
        <f t="shared" si="10"/>
        <v>13.035209913470784</v>
      </c>
      <c r="U18" s="30">
        <f t="shared" si="11"/>
        <v>4.2364432218780053</v>
      </c>
      <c r="V18" s="4">
        <f t="shared" si="12"/>
        <v>0.32588024783676961</v>
      </c>
    </row>
    <row r="19" spans="1:22" s="3" customFormat="1" x14ac:dyDescent="0.25">
      <c r="A19" s="45">
        <v>15</v>
      </c>
      <c r="B19" s="48" t="s">
        <v>35</v>
      </c>
      <c r="C19" s="48" t="s">
        <v>36</v>
      </c>
      <c r="D19" s="48">
        <f>'Application Team Task'!D18</f>
        <v>33</v>
      </c>
      <c r="E19" s="48">
        <f>'Application Team Task'!E18</f>
        <v>32</v>
      </c>
      <c r="F19" s="48">
        <f>'Application Team Task'!F18</f>
        <v>14</v>
      </c>
      <c r="G19" s="48">
        <f t="shared" si="0"/>
        <v>79</v>
      </c>
      <c r="H19" s="23">
        <f>G19/G4</f>
        <v>0.80612244897959184</v>
      </c>
      <c r="I19" s="48">
        <f t="shared" si="1"/>
        <v>13.378378378378379</v>
      </c>
      <c r="J19" s="48">
        <f t="shared" si="2"/>
        <v>13.913043478260869</v>
      </c>
      <c r="K19" s="48">
        <f t="shared" si="3"/>
        <v>4.666666666666667</v>
      </c>
      <c r="L19" s="46">
        <f>'Application Task Test'!D20</f>
        <v>45</v>
      </c>
      <c r="M19" s="25">
        <f>L19/L4</f>
        <v>0.81818181818181823</v>
      </c>
      <c r="N19" s="46">
        <f t="shared" si="4"/>
        <v>12.272727272727273</v>
      </c>
      <c r="O19" s="46">
        <f t="shared" si="5"/>
        <v>16.363636363636363</v>
      </c>
      <c r="P19" s="46">
        <f t="shared" si="6"/>
        <v>4.0909090909090908</v>
      </c>
      <c r="Q19" s="47">
        <f t="shared" si="7"/>
        <v>12.936117936117936</v>
      </c>
      <c r="R19" s="47">
        <f t="shared" si="8"/>
        <v>14.893280632411066</v>
      </c>
      <c r="S19" s="47">
        <f t="shared" si="9"/>
        <v>4.4363636363636365</v>
      </c>
      <c r="T19" s="15">
        <f t="shared" si="10"/>
        <v>32.265762204892638</v>
      </c>
      <c r="U19" s="30">
        <f t="shared" si="11"/>
        <v>10.486372716590108</v>
      </c>
      <c r="V19" s="4">
        <f t="shared" si="12"/>
        <v>0.80664405512231596</v>
      </c>
    </row>
    <row r="20" spans="1:22" s="3" customFormat="1" x14ac:dyDescent="0.25">
      <c r="A20" s="36">
        <v>16</v>
      </c>
      <c r="B20" s="39" t="s">
        <v>37</v>
      </c>
      <c r="C20" s="39" t="s">
        <v>38</v>
      </c>
      <c r="D20" s="39">
        <f>'Application Team Task'!D19</f>
        <v>20</v>
      </c>
      <c r="E20" s="39">
        <f>'Application Team Task'!E19</f>
        <v>33</v>
      </c>
      <c r="F20" s="39">
        <f>'Application Team Task'!F19</f>
        <v>10</v>
      </c>
      <c r="G20" s="39">
        <f t="shared" si="0"/>
        <v>63</v>
      </c>
      <c r="H20" s="23">
        <f>G20/G4</f>
        <v>0.6428571428571429</v>
      </c>
      <c r="I20" s="39">
        <f t="shared" si="1"/>
        <v>8.1081081081081088</v>
      </c>
      <c r="J20" s="39">
        <f t="shared" si="2"/>
        <v>14.347826086956522</v>
      </c>
      <c r="K20" s="39">
        <f t="shared" si="3"/>
        <v>3.333333333333333</v>
      </c>
      <c r="L20" s="37">
        <f>'Application Task Test'!D21</f>
        <v>33</v>
      </c>
      <c r="M20" s="25">
        <f>L20/L4</f>
        <v>0.6</v>
      </c>
      <c r="N20" s="37">
        <f t="shared" si="4"/>
        <v>9</v>
      </c>
      <c r="O20" s="37">
        <f t="shared" si="5"/>
        <v>12</v>
      </c>
      <c r="P20" s="37">
        <f t="shared" si="6"/>
        <v>3</v>
      </c>
      <c r="Q20" s="38">
        <f t="shared" si="7"/>
        <v>8.4648648648648646</v>
      </c>
      <c r="R20" s="38">
        <f t="shared" si="8"/>
        <v>13.408695652173913</v>
      </c>
      <c r="S20" s="38">
        <f t="shared" si="9"/>
        <v>3.2</v>
      </c>
      <c r="T20" s="15">
        <f t="shared" si="10"/>
        <v>25.073560517038775</v>
      </c>
      <c r="U20" s="30">
        <f t="shared" si="11"/>
        <v>8.1489071680376011</v>
      </c>
      <c r="V20" s="4">
        <f t="shared" si="12"/>
        <v>0.62683901292596933</v>
      </c>
    </row>
    <row r="21" spans="1:22" s="3" customFormat="1" x14ac:dyDescent="0.25">
      <c r="A21" s="45">
        <v>17</v>
      </c>
      <c r="B21" s="48" t="s">
        <v>39</v>
      </c>
      <c r="C21" s="48" t="s">
        <v>40</v>
      </c>
      <c r="D21" s="48">
        <f>'Application Team Task'!D20</f>
        <v>20</v>
      </c>
      <c r="E21" s="48">
        <f>'Application Team Task'!E20</f>
        <v>20</v>
      </c>
      <c r="F21" s="48">
        <f>'Application Team Task'!F20</f>
        <v>9</v>
      </c>
      <c r="G21" s="48">
        <f t="shared" si="0"/>
        <v>49</v>
      </c>
      <c r="H21" s="23">
        <f>G21/G4</f>
        <v>0.5</v>
      </c>
      <c r="I21" s="48">
        <f t="shared" si="1"/>
        <v>8.1081081081081088</v>
      </c>
      <c r="J21" s="48">
        <f t="shared" si="2"/>
        <v>8.695652173913043</v>
      </c>
      <c r="K21" s="48">
        <f t="shared" si="3"/>
        <v>3</v>
      </c>
      <c r="L21" s="46">
        <f>'Application Task Test'!D22</f>
        <v>14</v>
      </c>
      <c r="M21" s="25">
        <f>L21/L4</f>
        <v>0.25454545454545452</v>
      </c>
      <c r="N21" s="46">
        <f t="shared" si="4"/>
        <v>3.8181818181818179</v>
      </c>
      <c r="O21" s="46">
        <f t="shared" si="5"/>
        <v>5.0909090909090899</v>
      </c>
      <c r="P21" s="46">
        <f t="shared" si="6"/>
        <v>1.2727272727272725</v>
      </c>
      <c r="Q21" s="47">
        <f t="shared" si="7"/>
        <v>6.3921375921375923</v>
      </c>
      <c r="R21" s="47">
        <f t="shared" si="8"/>
        <v>7.2537549407114614</v>
      </c>
      <c r="S21" s="47">
        <f t="shared" si="9"/>
        <v>2.3090909090909086</v>
      </c>
      <c r="T21" s="15">
        <f t="shared" si="10"/>
        <v>15.954983441939962</v>
      </c>
      <c r="U21" s="30">
        <f t="shared" si="11"/>
        <v>5.1853696186304878</v>
      </c>
      <c r="V21" s="4">
        <f t="shared" si="12"/>
        <v>0.39887458604849907</v>
      </c>
    </row>
    <row r="22" spans="1:22" s="3" customFormat="1" x14ac:dyDescent="0.25">
      <c r="A22" s="45">
        <v>18</v>
      </c>
      <c r="B22" s="48" t="s">
        <v>6</v>
      </c>
      <c r="C22" s="48" t="s">
        <v>40</v>
      </c>
      <c r="D22" s="48">
        <f>'Application Team Task'!D21</f>
        <v>26</v>
      </c>
      <c r="E22" s="48">
        <f>'Application Team Task'!E21</f>
        <v>25</v>
      </c>
      <c r="F22" s="48">
        <f>'Application Team Task'!F21</f>
        <v>14</v>
      </c>
      <c r="G22" s="48">
        <f t="shared" si="0"/>
        <v>65</v>
      </c>
      <c r="H22" s="23">
        <f>G22/G4</f>
        <v>0.66326530612244894</v>
      </c>
      <c r="I22" s="48">
        <f t="shared" si="1"/>
        <v>10.54054054054054</v>
      </c>
      <c r="J22" s="48">
        <f t="shared" si="2"/>
        <v>10.869565217391305</v>
      </c>
      <c r="K22" s="48">
        <f t="shared" si="3"/>
        <v>4.666666666666667</v>
      </c>
      <c r="L22" s="46">
        <f>'Application Task Test'!D23</f>
        <v>27</v>
      </c>
      <c r="M22" s="25">
        <f>L22/L4</f>
        <v>0.49090909090909091</v>
      </c>
      <c r="N22" s="46">
        <f t="shared" si="4"/>
        <v>7.3636363636363633</v>
      </c>
      <c r="O22" s="46">
        <f t="shared" si="5"/>
        <v>9.8181818181818183</v>
      </c>
      <c r="P22" s="46">
        <f t="shared" si="6"/>
        <v>2.4545454545454546</v>
      </c>
      <c r="Q22" s="47">
        <f t="shared" si="7"/>
        <v>9.2697788697788681</v>
      </c>
      <c r="R22" s="47">
        <f t="shared" si="8"/>
        <v>10.449011857707511</v>
      </c>
      <c r="S22" s="47">
        <f t="shared" si="9"/>
        <v>3.7818181818181822</v>
      </c>
      <c r="T22" s="15">
        <f t="shared" si="10"/>
        <v>23.50060890930456</v>
      </c>
      <c r="U22" s="30">
        <f t="shared" si="11"/>
        <v>7.6376978955239823</v>
      </c>
      <c r="V22" s="4">
        <f t="shared" si="12"/>
        <v>0.58751522273261403</v>
      </c>
    </row>
    <row r="23" spans="1:22" s="3" customFormat="1" x14ac:dyDescent="0.25">
      <c r="A23" s="36">
        <v>19</v>
      </c>
      <c r="B23" s="39" t="s">
        <v>41</v>
      </c>
      <c r="C23" s="39" t="s">
        <v>42</v>
      </c>
      <c r="D23" s="39">
        <f>'Application Team Task'!D22</f>
        <v>36</v>
      </c>
      <c r="E23" s="39">
        <f>'Application Team Task'!E22</f>
        <v>40</v>
      </c>
      <c r="F23" s="39">
        <f>'Application Team Task'!F22</f>
        <v>15</v>
      </c>
      <c r="G23" s="39">
        <f t="shared" si="0"/>
        <v>91</v>
      </c>
      <c r="H23" s="23">
        <f>G23/G4</f>
        <v>0.9285714285714286</v>
      </c>
      <c r="I23" s="39">
        <f t="shared" si="1"/>
        <v>14.594594594594595</v>
      </c>
      <c r="J23" s="39">
        <f t="shared" si="2"/>
        <v>17.391304347826086</v>
      </c>
      <c r="K23" s="39">
        <f t="shared" si="3"/>
        <v>5</v>
      </c>
      <c r="L23" s="37">
        <f>'Application Task Test'!D24</f>
        <v>42</v>
      </c>
      <c r="M23" s="25">
        <f>L23/L4</f>
        <v>0.76363636363636367</v>
      </c>
      <c r="N23" s="37">
        <f t="shared" si="4"/>
        <v>11.454545454545455</v>
      </c>
      <c r="O23" s="37">
        <f t="shared" si="5"/>
        <v>15.272727272727273</v>
      </c>
      <c r="P23" s="37">
        <f t="shared" si="6"/>
        <v>3.8181818181818183</v>
      </c>
      <c r="Q23" s="38">
        <f t="shared" si="7"/>
        <v>13.338574938574938</v>
      </c>
      <c r="R23" s="38">
        <f t="shared" si="8"/>
        <v>16.543873517786558</v>
      </c>
      <c r="S23" s="38">
        <f t="shared" si="9"/>
        <v>4.5272727272727273</v>
      </c>
      <c r="T23" s="15">
        <f t="shared" si="10"/>
        <v>34.409721183634218</v>
      </c>
      <c r="U23" s="30">
        <f t="shared" si="11"/>
        <v>11.183159384681121</v>
      </c>
      <c r="V23" s="4">
        <f t="shared" si="12"/>
        <v>0.86024302959085541</v>
      </c>
    </row>
    <row r="24" spans="1:22" s="3" customFormat="1" x14ac:dyDescent="0.25">
      <c r="A24" s="45">
        <v>20</v>
      </c>
      <c r="B24" s="48" t="s">
        <v>43</v>
      </c>
      <c r="C24" s="48" t="s">
        <v>44</v>
      </c>
      <c r="D24" s="48">
        <f>'Application Team Task'!D23</f>
        <v>34</v>
      </c>
      <c r="E24" s="48">
        <f>'Application Team Task'!E23</f>
        <v>31</v>
      </c>
      <c r="F24" s="48">
        <f>'Application Team Task'!F23</f>
        <v>15</v>
      </c>
      <c r="G24" s="48">
        <f t="shared" si="0"/>
        <v>80</v>
      </c>
      <c r="H24" s="23">
        <f>G24/G4</f>
        <v>0.81632653061224492</v>
      </c>
      <c r="I24" s="48">
        <f t="shared" si="1"/>
        <v>13.783783783783784</v>
      </c>
      <c r="J24" s="48">
        <f t="shared" si="2"/>
        <v>13.478260869565217</v>
      </c>
      <c r="K24" s="48">
        <f t="shared" si="3"/>
        <v>5</v>
      </c>
      <c r="L24" s="46">
        <f>'Application Task Test'!D25</f>
        <v>30</v>
      </c>
      <c r="M24" s="25">
        <f>L24/L4</f>
        <v>0.54545454545454541</v>
      </c>
      <c r="N24" s="46">
        <f t="shared" si="4"/>
        <v>8.1818181818181817</v>
      </c>
      <c r="O24" s="46">
        <f t="shared" si="5"/>
        <v>10.909090909090908</v>
      </c>
      <c r="P24" s="46">
        <f t="shared" si="6"/>
        <v>2.7272727272727271</v>
      </c>
      <c r="Q24" s="47">
        <f t="shared" si="7"/>
        <v>11.542997542997544</v>
      </c>
      <c r="R24" s="47">
        <f t="shared" si="8"/>
        <v>12.450592885375492</v>
      </c>
      <c r="S24" s="47">
        <f t="shared" si="9"/>
        <v>4.0909090909090908</v>
      </c>
      <c r="T24" s="15">
        <f t="shared" si="10"/>
        <v>28.084499519282126</v>
      </c>
      <c r="U24" s="30">
        <f t="shared" si="11"/>
        <v>9.1274623437666911</v>
      </c>
      <c r="V24" s="4">
        <f t="shared" si="12"/>
        <v>0.70211248798205317</v>
      </c>
    </row>
    <row r="25" spans="1:22" s="3" customFormat="1" x14ac:dyDescent="0.25">
      <c r="A25" s="45">
        <v>21</v>
      </c>
      <c r="B25" s="48" t="s">
        <v>45</v>
      </c>
      <c r="C25" s="48" t="s">
        <v>46</v>
      </c>
      <c r="D25" s="48">
        <f>'Application Team Task'!D24</f>
        <v>33</v>
      </c>
      <c r="E25" s="48">
        <f>'Application Team Task'!E24</f>
        <v>35</v>
      </c>
      <c r="F25" s="48">
        <f>'Application Team Task'!F24</f>
        <v>15</v>
      </c>
      <c r="G25" s="48">
        <f t="shared" si="0"/>
        <v>83</v>
      </c>
      <c r="H25" s="23">
        <f>G25/G4</f>
        <v>0.84693877551020413</v>
      </c>
      <c r="I25" s="48">
        <f t="shared" si="1"/>
        <v>13.378378378378379</v>
      </c>
      <c r="J25" s="48">
        <f t="shared" si="2"/>
        <v>15.217391304347828</v>
      </c>
      <c r="K25" s="48">
        <f t="shared" si="3"/>
        <v>5</v>
      </c>
      <c r="L25" s="46">
        <f>'Application Task Test'!D26</f>
        <v>27</v>
      </c>
      <c r="M25" s="25">
        <f>L25/L4</f>
        <v>0.49090909090909091</v>
      </c>
      <c r="N25" s="46">
        <f t="shared" si="4"/>
        <v>7.3636363636363633</v>
      </c>
      <c r="O25" s="46">
        <f t="shared" si="5"/>
        <v>9.8181818181818183</v>
      </c>
      <c r="P25" s="46">
        <f t="shared" si="6"/>
        <v>2.4545454545454546</v>
      </c>
      <c r="Q25" s="47">
        <f t="shared" si="7"/>
        <v>10.972481572481572</v>
      </c>
      <c r="R25" s="47">
        <f t="shared" si="8"/>
        <v>13.057707509881425</v>
      </c>
      <c r="S25" s="47">
        <f t="shared" si="9"/>
        <v>3.9818181818181819</v>
      </c>
      <c r="T25" s="15">
        <f t="shared" si="10"/>
        <v>28.012007264181175</v>
      </c>
      <c r="U25" s="30">
        <f t="shared" si="11"/>
        <v>9.103902360858882</v>
      </c>
      <c r="V25" s="4">
        <f t="shared" si="12"/>
        <v>0.70030018160452934</v>
      </c>
    </row>
    <row r="26" spans="1:22" s="3" customFormat="1" x14ac:dyDescent="0.25">
      <c r="A26" s="40">
        <v>22</v>
      </c>
      <c r="B26" s="43" t="s">
        <v>47</v>
      </c>
      <c r="C26" s="43" t="s">
        <v>48</v>
      </c>
      <c r="D26" s="43">
        <f>'Application Team Task'!D25</f>
        <v>28</v>
      </c>
      <c r="E26" s="43">
        <f>'Application Team Task'!E25</f>
        <v>33</v>
      </c>
      <c r="F26" s="43">
        <f>'Application Team Task'!F25</f>
        <v>12</v>
      </c>
      <c r="G26" s="43">
        <f t="shared" si="0"/>
        <v>73</v>
      </c>
      <c r="H26" s="23">
        <f>G26/G4</f>
        <v>0.74489795918367352</v>
      </c>
      <c r="I26" s="43">
        <f t="shared" si="1"/>
        <v>11.351351351351353</v>
      </c>
      <c r="J26" s="43">
        <f t="shared" si="2"/>
        <v>14.347826086956522</v>
      </c>
      <c r="K26" s="43">
        <f t="shared" si="3"/>
        <v>4</v>
      </c>
      <c r="L26" s="41">
        <f>'Application Task Test'!D27</f>
        <v>40</v>
      </c>
      <c r="M26" s="25">
        <f>L26/L4</f>
        <v>0.72727272727272729</v>
      </c>
      <c r="N26" s="41">
        <f t="shared" ref="N26" si="13">M26*15</f>
        <v>10.90909090909091</v>
      </c>
      <c r="O26" s="41">
        <f t="shared" ref="O26" si="14">M26*20</f>
        <v>14.545454545454547</v>
      </c>
      <c r="P26" s="41">
        <f t="shared" ref="P26" si="15">M26*5</f>
        <v>3.6363636363636367</v>
      </c>
      <c r="Q26" s="42">
        <f>I26*0.6+N26*0.4</f>
        <v>11.174447174447176</v>
      </c>
      <c r="R26" s="42">
        <f>J26*0.6+O26*0.4</f>
        <v>14.426877470355731</v>
      </c>
      <c r="S26" s="42">
        <f>K26*0.6+P26*0.4</f>
        <v>3.8545454545454545</v>
      </c>
      <c r="T26" s="15">
        <f t="shared" si="10"/>
        <v>29.455870099348363</v>
      </c>
      <c r="U26" s="30">
        <f t="shared" si="11"/>
        <v>9.5731577822882183</v>
      </c>
      <c r="V26" s="4">
        <f t="shared" si="12"/>
        <v>0.73639675248370906</v>
      </c>
    </row>
    <row r="27" spans="1:22" x14ac:dyDescent="0.25">
      <c r="D27" s="15"/>
      <c r="L27" s="15"/>
      <c r="M27" s="9"/>
    </row>
    <row r="28" spans="1:22" x14ac:dyDescent="0.25">
      <c r="B28" s="13" t="s">
        <v>9</v>
      </c>
      <c r="C28" s="13" t="s">
        <v>7</v>
      </c>
      <c r="D28" s="19">
        <f>AVERAGE(D5:D26)</f>
        <v>28.227272727272727</v>
      </c>
      <c r="E28" s="19">
        <f t="shared" ref="E28:V28" si="16">AVERAGE(E5:E26)</f>
        <v>29.681818181818183</v>
      </c>
      <c r="F28" s="19">
        <f t="shared" si="16"/>
        <v>12.681818181818182</v>
      </c>
      <c r="G28" s="19">
        <f t="shared" si="16"/>
        <v>70.590909090909093</v>
      </c>
      <c r="H28" s="9">
        <f t="shared" si="16"/>
        <v>0.72031539888682738</v>
      </c>
      <c r="I28" s="19">
        <f t="shared" si="16"/>
        <v>11.443488943488942</v>
      </c>
      <c r="J28" s="19">
        <f t="shared" si="16"/>
        <v>12.905138339920949</v>
      </c>
      <c r="K28" s="19">
        <f t="shared" si="16"/>
        <v>4.2272727272727275</v>
      </c>
      <c r="L28" s="19">
        <f t="shared" si="16"/>
        <v>31</v>
      </c>
      <c r="M28" s="9">
        <f t="shared" si="16"/>
        <v>0.56363636363636349</v>
      </c>
      <c r="N28" s="19">
        <f t="shared" si="16"/>
        <v>8.454545454545455</v>
      </c>
      <c r="O28" s="19">
        <f t="shared" si="16"/>
        <v>11.272727272727273</v>
      </c>
      <c r="P28" s="19">
        <f t="shared" si="16"/>
        <v>2.8181818181818183</v>
      </c>
      <c r="Q28" s="19">
        <f t="shared" si="16"/>
        <v>10.247911547911549</v>
      </c>
      <c r="R28" s="19">
        <f t="shared" si="16"/>
        <v>12.25217391304348</v>
      </c>
      <c r="S28" s="19">
        <f t="shared" si="16"/>
        <v>3.663636363636364</v>
      </c>
      <c r="T28" s="19">
        <f t="shared" si="16"/>
        <v>26.163721824591388</v>
      </c>
      <c r="U28" s="31">
        <f t="shared" si="16"/>
        <v>8.5032095929922011</v>
      </c>
      <c r="V28" s="9">
        <f t="shared" si="16"/>
        <v>0.65409304561478476</v>
      </c>
    </row>
    <row r="29" spans="1:22" x14ac:dyDescent="0.25">
      <c r="D29" s="15"/>
      <c r="L29" s="15"/>
      <c r="M29" s="9"/>
    </row>
  </sheetData>
  <mergeCells count="7">
    <mergeCell ref="A1:K1"/>
    <mergeCell ref="L1:P1"/>
    <mergeCell ref="Q1:S1"/>
    <mergeCell ref="N2:P2"/>
    <mergeCell ref="Q2:S2"/>
    <mergeCell ref="I2:K2"/>
    <mergeCell ref="D2:H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A8" sqref="A8:XFD8"/>
    </sheetView>
  </sheetViews>
  <sheetFormatPr defaultRowHeight="15" x14ac:dyDescent="0.25"/>
  <cols>
    <col min="3" max="3" width="12.5703125" bestFit="1" customWidth="1"/>
    <col min="4" max="4" width="13.5703125" bestFit="1" customWidth="1"/>
    <col min="5" max="5" width="11" bestFit="1" customWidth="1"/>
    <col min="6" max="6" width="11" style="1" customWidth="1"/>
    <col min="7" max="7" width="9.140625" style="53"/>
    <col min="8" max="8" width="3" style="53" customWidth="1"/>
    <col min="9" max="9" width="15" style="1" customWidth="1"/>
    <col min="10" max="10" width="12.28515625" customWidth="1"/>
    <col min="14" max="16" width="9.140625" style="12"/>
  </cols>
  <sheetData>
    <row r="1" spans="1:16" x14ac:dyDescent="0.25">
      <c r="A1" s="62" t="s">
        <v>79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6" s="1" customFormat="1" x14ac:dyDescent="0.25">
      <c r="A2" s="55"/>
      <c r="C2" s="51"/>
      <c r="D2" s="62" t="s">
        <v>73</v>
      </c>
      <c r="E2" s="62"/>
      <c r="F2" s="62"/>
      <c r="G2" s="62"/>
      <c r="H2" s="55"/>
      <c r="I2" s="62" t="s">
        <v>74</v>
      </c>
      <c r="J2" s="62"/>
      <c r="K2" s="62"/>
      <c r="L2" s="62"/>
      <c r="N2" s="69" t="s">
        <v>63</v>
      </c>
      <c r="O2" s="69"/>
      <c r="P2" s="69"/>
    </row>
    <row r="3" spans="1:16" x14ac:dyDescent="0.25">
      <c r="A3" s="50"/>
      <c r="B3" s="13" t="s">
        <v>0</v>
      </c>
      <c r="C3" s="13"/>
      <c r="D3" s="51" t="s">
        <v>71</v>
      </c>
      <c r="E3" s="51" t="s">
        <v>72</v>
      </c>
      <c r="F3" s="62" t="s">
        <v>63</v>
      </c>
      <c r="G3" s="62"/>
      <c r="H3" s="52"/>
      <c r="I3" s="51" t="s">
        <v>71</v>
      </c>
      <c r="J3" s="51" t="s">
        <v>72</v>
      </c>
      <c r="K3" s="51" t="s">
        <v>63</v>
      </c>
      <c r="L3" s="52"/>
    </row>
    <row r="4" spans="1:16" x14ac:dyDescent="0.25">
      <c r="A4" s="50"/>
      <c r="B4" s="13"/>
      <c r="C4" s="13"/>
      <c r="D4" s="14">
        <v>6</v>
      </c>
      <c r="E4" s="13">
        <v>24</v>
      </c>
      <c r="F4" s="13">
        <v>30</v>
      </c>
      <c r="G4" s="10" t="s">
        <v>1</v>
      </c>
      <c r="H4" s="10"/>
      <c r="I4" s="14">
        <v>6</v>
      </c>
      <c r="J4" s="13">
        <v>24</v>
      </c>
      <c r="K4" s="13">
        <v>30</v>
      </c>
      <c r="L4" s="10" t="s">
        <v>1</v>
      </c>
      <c r="N4" s="13">
        <v>60</v>
      </c>
      <c r="O4" s="12" t="s">
        <v>1</v>
      </c>
      <c r="P4" s="12">
        <v>7</v>
      </c>
    </row>
    <row r="5" spans="1:16" x14ac:dyDescent="0.25">
      <c r="A5" s="50">
        <v>1</v>
      </c>
      <c r="B5" s="15" t="s">
        <v>10</v>
      </c>
      <c r="C5" s="15" t="s">
        <v>11</v>
      </c>
      <c r="D5" s="15">
        <v>5</v>
      </c>
      <c r="E5" s="13">
        <v>17</v>
      </c>
      <c r="F5" s="13">
        <f>D5+E5</f>
        <v>22</v>
      </c>
      <c r="G5" s="10">
        <f>F5/F4</f>
        <v>0.73333333333333328</v>
      </c>
      <c r="H5" s="10"/>
      <c r="I5" s="15">
        <v>3</v>
      </c>
      <c r="J5" s="13">
        <v>13</v>
      </c>
      <c r="K5" s="13">
        <f>I5+J5</f>
        <v>16</v>
      </c>
      <c r="L5" s="10">
        <f>K5/K4</f>
        <v>0.53333333333333333</v>
      </c>
      <c r="N5" s="16">
        <f>F5+K5</f>
        <v>38</v>
      </c>
      <c r="O5" s="17">
        <f>N5/N4</f>
        <v>0.6333333333333333</v>
      </c>
      <c r="P5" s="56">
        <f>O5*P4</f>
        <v>4.4333333333333336</v>
      </c>
    </row>
    <row r="6" spans="1:16" x14ac:dyDescent="0.25">
      <c r="A6" s="50">
        <v>2</v>
      </c>
      <c r="B6" s="15" t="s">
        <v>3</v>
      </c>
      <c r="C6" s="15" t="s">
        <v>12</v>
      </c>
      <c r="D6" s="15">
        <v>5</v>
      </c>
      <c r="E6" s="13">
        <v>10</v>
      </c>
      <c r="F6" s="13">
        <f t="shared" ref="F6:F26" si="0">D6+E6</f>
        <v>15</v>
      </c>
      <c r="G6" s="10">
        <f>F6/F4</f>
        <v>0.5</v>
      </c>
      <c r="H6" s="10"/>
      <c r="I6" s="15">
        <v>4</v>
      </c>
      <c r="J6" s="13">
        <v>9</v>
      </c>
      <c r="K6" s="13">
        <f t="shared" ref="K6:K26" si="1">I6+J6</f>
        <v>13</v>
      </c>
      <c r="L6" s="10">
        <f>K6/K4</f>
        <v>0.43333333333333335</v>
      </c>
      <c r="N6" s="16">
        <f t="shared" ref="N6:N26" si="2">F6+K6</f>
        <v>28</v>
      </c>
      <c r="O6" s="17">
        <f>N6/N4</f>
        <v>0.46666666666666667</v>
      </c>
      <c r="P6" s="56">
        <f>O6*P4</f>
        <v>3.2666666666666666</v>
      </c>
    </row>
    <row r="7" spans="1:16" x14ac:dyDescent="0.25">
      <c r="A7" s="50">
        <v>3</v>
      </c>
      <c r="B7" s="15" t="s">
        <v>13</v>
      </c>
      <c r="C7" s="15" t="s">
        <v>14</v>
      </c>
      <c r="D7" s="15">
        <v>6</v>
      </c>
      <c r="E7" s="13">
        <v>18.5</v>
      </c>
      <c r="F7" s="13">
        <f t="shared" si="0"/>
        <v>24.5</v>
      </c>
      <c r="G7" s="10">
        <f>F7/F4</f>
        <v>0.81666666666666665</v>
      </c>
      <c r="H7" s="10"/>
      <c r="I7" s="15">
        <v>3</v>
      </c>
      <c r="J7" s="13">
        <v>13</v>
      </c>
      <c r="K7" s="13">
        <f t="shared" si="1"/>
        <v>16</v>
      </c>
      <c r="L7" s="10">
        <f>K7/K4</f>
        <v>0.53333333333333333</v>
      </c>
      <c r="N7" s="16">
        <f t="shared" si="2"/>
        <v>40.5</v>
      </c>
      <c r="O7" s="17">
        <f>N7/N4</f>
        <v>0.67500000000000004</v>
      </c>
      <c r="P7" s="56">
        <f>O7*P4</f>
        <v>4.7250000000000005</v>
      </c>
    </row>
    <row r="8" spans="1:16" x14ac:dyDescent="0.25">
      <c r="A8" s="50">
        <v>4</v>
      </c>
      <c r="B8" s="15" t="s">
        <v>15</v>
      </c>
      <c r="C8" s="15" t="s">
        <v>16</v>
      </c>
      <c r="D8" s="15">
        <v>5</v>
      </c>
      <c r="E8" s="13">
        <v>14</v>
      </c>
      <c r="F8" s="13">
        <f t="shared" si="0"/>
        <v>19</v>
      </c>
      <c r="G8" s="10">
        <f>F8/F4</f>
        <v>0.6333333333333333</v>
      </c>
      <c r="H8" s="10"/>
      <c r="I8" s="15">
        <v>1</v>
      </c>
      <c r="J8" s="15">
        <v>2</v>
      </c>
      <c r="K8" s="13">
        <f t="shared" si="1"/>
        <v>3</v>
      </c>
      <c r="L8" s="10">
        <f>K8/K4</f>
        <v>0.1</v>
      </c>
      <c r="N8" s="16">
        <f t="shared" si="2"/>
        <v>22</v>
      </c>
      <c r="O8" s="17">
        <f>N8/N4</f>
        <v>0.36666666666666664</v>
      </c>
      <c r="P8" s="56">
        <f>O8*P4</f>
        <v>2.5666666666666664</v>
      </c>
    </row>
    <row r="9" spans="1:16" x14ac:dyDescent="0.25">
      <c r="A9" s="50">
        <v>5</v>
      </c>
      <c r="B9" s="15" t="s">
        <v>17</v>
      </c>
      <c r="C9" s="15" t="s">
        <v>18</v>
      </c>
      <c r="D9" s="15">
        <v>5</v>
      </c>
      <c r="E9" s="13">
        <v>19.5</v>
      </c>
      <c r="F9" s="13">
        <f t="shared" si="0"/>
        <v>24.5</v>
      </c>
      <c r="G9" s="10">
        <f>F9/F4</f>
        <v>0.81666666666666665</v>
      </c>
      <c r="H9" s="10"/>
      <c r="I9" s="15">
        <v>3</v>
      </c>
      <c r="J9" s="13">
        <v>7</v>
      </c>
      <c r="K9" s="13">
        <f t="shared" si="1"/>
        <v>10</v>
      </c>
      <c r="L9" s="10">
        <f>K9/K4</f>
        <v>0.33333333333333331</v>
      </c>
      <c r="N9" s="16">
        <f t="shared" si="2"/>
        <v>34.5</v>
      </c>
      <c r="O9" s="17">
        <f>N9/N4</f>
        <v>0.57499999999999996</v>
      </c>
      <c r="P9" s="56">
        <f>O9*P4</f>
        <v>4.0249999999999995</v>
      </c>
    </row>
    <row r="10" spans="1:16" x14ac:dyDescent="0.25">
      <c r="A10" s="50">
        <v>6</v>
      </c>
      <c r="B10" s="15" t="s">
        <v>19</v>
      </c>
      <c r="C10" s="15" t="s">
        <v>20</v>
      </c>
      <c r="D10" s="15">
        <v>4</v>
      </c>
      <c r="E10" s="13">
        <v>14</v>
      </c>
      <c r="F10" s="13">
        <f t="shared" si="0"/>
        <v>18</v>
      </c>
      <c r="G10" s="10">
        <f>F10/F4</f>
        <v>0.6</v>
      </c>
      <c r="H10" s="10"/>
      <c r="I10" s="15">
        <v>3</v>
      </c>
      <c r="J10" s="13">
        <v>12</v>
      </c>
      <c r="K10" s="13">
        <f t="shared" si="1"/>
        <v>15</v>
      </c>
      <c r="L10" s="10">
        <f>K10/K4</f>
        <v>0.5</v>
      </c>
      <c r="N10" s="16">
        <f t="shared" si="2"/>
        <v>33</v>
      </c>
      <c r="O10" s="17">
        <f>N10/N4</f>
        <v>0.55000000000000004</v>
      </c>
      <c r="P10" s="56">
        <f>O10*P4</f>
        <v>3.8500000000000005</v>
      </c>
    </row>
    <row r="11" spans="1:16" x14ac:dyDescent="0.25">
      <c r="A11" s="50">
        <v>7</v>
      </c>
      <c r="B11" s="15" t="s">
        <v>21</v>
      </c>
      <c r="C11" s="15" t="s">
        <v>22</v>
      </c>
      <c r="D11" s="15">
        <v>6</v>
      </c>
      <c r="E11" s="13">
        <v>17</v>
      </c>
      <c r="F11" s="13">
        <f t="shared" si="0"/>
        <v>23</v>
      </c>
      <c r="G11" s="10">
        <f>F11/F4</f>
        <v>0.76666666666666672</v>
      </c>
      <c r="H11" s="10"/>
      <c r="I11" s="15">
        <v>5</v>
      </c>
      <c r="J11" s="13">
        <v>21</v>
      </c>
      <c r="K11" s="13">
        <f t="shared" si="1"/>
        <v>26</v>
      </c>
      <c r="L11" s="10">
        <f>K11/K4</f>
        <v>0.8666666666666667</v>
      </c>
      <c r="N11" s="16">
        <f t="shared" si="2"/>
        <v>49</v>
      </c>
      <c r="O11" s="17">
        <f>N11/N4</f>
        <v>0.81666666666666665</v>
      </c>
      <c r="P11" s="56">
        <f>O11*P4</f>
        <v>5.7166666666666668</v>
      </c>
    </row>
    <row r="12" spans="1:16" x14ac:dyDescent="0.25">
      <c r="A12" s="50">
        <v>8</v>
      </c>
      <c r="B12" s="15" t="s">
        <v>23</v>
      </c>
      <c r="C12" s="15" t="s">
        <v>24</v>
      </c>
      <c r="D12" s="15">
        <v>6</v>
      </c>
      <c r="E12" s="13">
        <v>19</v>
      </c>
      <c r="F12" s="13">
        <f t="shared" si="0"/>
        <v>25</v>
      </c>
      <c r="G12" s="10">
        <f>F12/F4</f>
        <v>0.83333333333333337</v>
      </c>
      <c r="H12" s="10"/>
      <c r="I12" s="15">
        <v>5</v>
      </c>
      <c r="J12" s="13">
        <v>21</v>
      </c>
      <c r="K12" s="13">
        <f t="shared" si="1"/>
        <v>26</v>
      </c>
      <c r="L12" s="10">
        <f>K12/K4</f>
        <v>0.8666666666666667</v>
      </c>
      <c r="N12" s="16">
        <f t="shared" si="2"/>
        <v>51</v>
      </c>
      <c r="O12" s="17">
        <f>N12/N4</f>
        <v>0.85</v>
      </c>
      <c r="P12" s="56">
        <f>O12*P4</f>
        <v>5.95</v>
      </c>
    </row>
    <row r="13" spans="1:16" x14ac:dyDescent="0.25">
      <c r="A13" s="50">
        <v>9</v>
      </c>
      <c r="B13" s="15" t="s">
        <v>5</v>
      </c>
      <c r="C13" s="15" t="s">
        <v>25</v>
      </c>
      <c r="D13" s="15">
        <v>1</v>
      </c>
      <c r="E13" s="13">
        <v>22</v>
      </c>
      <c r="F13" s="13">
        <f t="shared" si="0"/>
        <v>23</v>
      </c>
      <c r="G13" s="10">
        <f>F13/F4</f>
        <v>0.76666666666666672</v>
      </c>
      <c r="H13" s="10"/>
      <c r="I13" s="15">
        <v>4</v>
      </c>
      <c r="J13" s="13">
        <v>23</v>
      </c>
      <c r="K13" s="13">
        <f t="shared" si="1"/>
        <v>27</v>
      </c>
      <c r="L13" s="10">
        <f>K13/K4</f>
        <v>0.9</v>
      </c>
      <c r="N13" s="16">
        <f t="shared" si="2"/>
        <v>50</v>
      </c>
      <c r="O13" s="17">
        <f>N13/N4</f>
        <v>0.83333333333333337</v>
      </c>
      <c r="P13" s="56">
        <f>O13*P4</f>
        <v>5.8333333333333339</v>
      </c>
    </row>
    <row r="14" spans="1:16" x14ac:dyDescent="0.25">
      <c r="A14" s="50">
        <v>10</v>
      </c>
      <c r="B14" s="15" t="s">
        <v>4</v>
      </c>
      <c r="C14" s="15" t="s">
        <v>26</v>
      </c>
      <c r="D14" s="15">
        <v>4</v>
      </c>
      <c r="E14" s="13">
        <v>9</v>
      </c>
      <c r="F14" s="13">
        <f t="shared" si="0"/>
        <v>13</v>
      </c>
      <c r="G14" s="10">
        <f>F14/F4</f>
        <v>0.43333333333333335</v>
      </c>
      <c r="H14" s="10"/>
      <c r="I14" s="15">
        <v>3</v>
      </c>
      <c r="J14" s="15">
        <v>2</v>
      </c>
      <c r="K14" s="13">
        <f t="shared" si="1"/>
        <v>5</v>
      </c>
      <c r="L14" s="10">
        <f>K14/K4</f>
        <v>0.16666666666666666</v>
      </c>
      <c r="N14" s="16">
        <f t="shared" si="2"/>
        <v>18</v>
      </c>
      <c r="O14" s="17">
        <f>N14/N4</f>
        <v>0.3</v>
      </c>
      <c r="P14" s="56">
        <f>O14*P4</f>
        <v>2.1</v>
      </c>
    </row>
    <row r="15" spans="1:16" x14ac:dyDescent="0.25">
      <c r="A15" s="50">
        <v>11</v>
      </c>
      <c r="B15" s="15" t="s">
        <v>27</v>
      </c>
      <c r="C15" s="15" t="s">
        <v>28</v>
      </c>
      <c r="D15" s="15">
        <v>4</v>
      </c>
      <c r="E15" s="13">
        <v>16</v>
      </c>
      <c r="F15" s="13">
        <f t="shared" si="0"/>
        <v>20</v>
      </c>
      <c r="G15" s="10">
        <f>F15/F4</f>
        <v>0.66666666666666663</v>
      </c>
      <c r="H15" s="10"/>
      <c r="I15" s="15">
        <v>2</v>
      </c>
      <c r="J15" s="13">
        <v>16</v>
      </c>
      <c r="K15" s="13">
        <f t="shared" si="1"/>
        <v>18</v>
      </c>
      <c r="L15" s="10">
        <f>K15/K4</f>
        <v>0.6</v>
      </c>
      <c r="N15" s="16">
        <f t="shared" si="2"/>
        <v>38</v>
      </c>
      <c r="O15" s="17">
        <f>N15/N4</f>
        <v>0.6333333333333333</v>
      </c>
      <c r="P15" s="56">
        <f>O15*P4</f>
        <v>4.4333333333333336</v>
      </c>
    </row>
    <row r="16" spans="1:16" x14ac:dyDescent="0.25">
      <c r="A16" s="50">
        <v>12</v>
      </c>
      <c r="B16" s="15" t="s">
        <v>29</v>
      </c>
      <c r="C16" s="15" t="s">
        <v>30</v>
      </c>
      <c r="D16" s="15">
        <v>5</v>
      </c>
      <c r="E16" s="13">
        <v>10</v>
      </c>
      <c r="F16" s="13">
        <f t="shared" si="0"/>
        <v>15</v>
      </c>
      <c r="G16" s="10">
        <f>F16/F4</f>
        <v>0.5</v>
      </c>
      <c r="H16" s="10"/>
      <c r="I16" s="15">
        <v>3</v>
      </c>
      <c r="J16" s="13">
        <v>4</v>
      </c>
      <c r="K16" s="13">
        <f t="shared" si="1"/>
        <v>7</v>
      </c>
      <c r="L16" s="10">
        <f>K16/K4</f>
        <v>0.23333333333333334</v>
      </c>
      <c r="N16" s="16">
        <f t="shared" si="2"/>
        <v>22</v>
      </c>
      <c r="O16" s="17">
        <f>N16/N4</f>
        <v>0.36666666666666664</v>
      </c>
      <c r="P16" s="56">
        <f>O16*P4</f>
        <v>2.5666666666666664</v>
      </c>
    </row>
    <row r="17" spans="1:16" x14ac:dyDescent="0.25">
      <c r="A17" s="50">
        <v>13</v>
      </c>
      <c r="B17" s="15" t="s">
        <v>31</v>
      </c>
      <c r="C17" s="15" t="s">
        <v>32</v>
      </c>
      <c r="D17" s="15">
        <v>2</v>
      </c>
      <c r="E17" s="13">
        <v>10</v>
      </c>
      <c r="F17" s="13">
        <f t="shared" si="0"/>
        <v>12</v>
      </c>
      <c r="G17" s="10">
        <f>F17/F4</f>
        <v>0.4</v>
      </c>
      <c r="H17" s="10"/>
      <c r="I17" s="15">
        <v>4</v>
      </c>
      <c r="J17" s="13">
        <v>8</v>
      </c>
      <c r="K17" s="13">
        <f t="shared" si="1"/>
        <v>12</v>
      </c>
      <c r="L17" s="10">
        <f>K17/K4</f>
        <v>0.4</v>
      </c>
      <c r="N17" s="16">
        <f t="shared" si="2"/>
        <v>24</v>
      </c>
      <c r="O17" s="17">
        <f>N17/N4</f>
        <v>0.4</v>
      </c>
      <c r="P17" s="56">
        <f>O17*P4</f>
        <v>2.8000000000000003</v>
      </c>
    </row>
    <row r="18" spans="1:16" x14ac:dyDescent="0.25">
      <c r="A18" s="50">
        <v>14</v>
      </c>
      <c r="B18" s="15" t="s">
        <v>33</v>
      </c>
      <c r="C18" s="15" t="s">
        <v>34</v>
      </c>
      <c r="D18" s="15">
        <v>4</v>
      </c>
      <c r="E18" s="13">
        <v>13</v>
      </c>
      <c r="F18" s="13">
        <f t="shared" si="0"/>
        <v>17</v>
      </c>
      <c r="G18" s="10">
        <f>F18/F4</f>
        <v>0.56666666666666665</v>
      </c>
      <c r="H18" s="10"/>
      <c r="I18" s="15">
        <v>4</v>
      </c>
      <c r="J18" s="13">
        <v>3</v>
      </c>
      <c r="K18" s="13">
        <f t="shared" si="1"/>
        <v>7</v>
      </c>
      <c r="L18" s="10">
        <f>K18/K4</f>
        <v>0.23333333333333334</v>
      </c>
      <c r="N18" s="16">
        <f t="shared" si="2"/>
        <v>24</v>
      </c>
      <c r="O18" s="17">
        <f>N18/N4</f>
        <v>0.4</v>
      </c>
      <c r="P18" s="56">
        <f>O18*P4</f>
        <v>2.8000000000000003</v>
      </c>
    </row>
    <row r="19" spans="1:16" x14ac:dyDescent="0.25">
      <c r="A19" s="50">
        <v>15</v>
      </c>
      <c r="B19" s="15" t="s">
        <v>35</v>
      </c>
      <c r="C19" s="15" t="s">
        <v>36</v>
      </c>
      <c r="D19" s="15">
        <v>5</v>
      </c>
      <c r="E19" s="13">
        <v>24</v>
      </c>
      <c r="F19" s="13">
        <f t="shared" si="0"/>
        <v>29</v>
      </c>
      <c r="G19" s="10">
        <f>F19/F4</f>
        <v>0.96666666666666667</v>
      </c>
      <c r="H19" s="10"/>
      <c r="I19" s="15">
        <v>4</v>
      </c>
      <c r="J19" s="13">
        <v>22</v>
      </c>
      <c r="K19" s="13">
        <f t="shared" si="1"/>
        <v>26</v>
      </c>
      <c r="L19" s="10">
        <f>K19/K4</f>
        <v>0.8666666666666667</v>
      </c>
      <c r="N19" s="16">
        <f t="shared" si="2"/>
        <v>55</v>
      </c>
      <c r="O19" s="17">
        <f>N19/N4</f>
        <v>0.91666666666666663</v>
      </c>
      <c r="P19" s="56">
        <f>O19*P4</f>
        <v>6.4166666666666661</v>
      </c>
    </row>
    <row r="20" spans="1:16" x14ac:dyDescent="0.25">
      <c r="A20" s="50">
        <v>16</v>
      </c>
      <c r="B20" s="15" t="s">
        <v>37</v>
      </c>
      <c r="C20" s="15" t="s">
        <v>38</v>
      </c>
      <c r="D20" s="15">
        <v>4</v>
      </c>
      <c r="E20" s="13">
        <v>16</v>
      </c>
      <c r="F20" s="13">
        <f t="shared" si="0"/>
        <v>20</v>
      </c>
      <c r="G20" s="10">
        <f>F20/F4</f>
        <v>0.66666666666666663</v>
      </c>
      <c r="H20" s="10"/>
      <c r="I20" s="15">
        <v>3</v>
      </c>
      <c r="J20" s="13">
        <v>12</v>
      </c>
      <c r="K20" s="13">
        <f t="shared" si="1"/>
        <v>15</v>
      </c>
      <c r="L20" s="10">
        <f>K20/K4</f>
        <v>0.5</v>
      </c>
      <c r="N20" s="16">
        <f t="shared" si="2"/>
        <v>35</v>
      </c>
      <c r="O20" s="17">
        <f>N20/N4</f>
        <v>0.58333333333333337</v>
      </c>
      <c r="P20" s="56">
        <f>O20*P4</f>
        <v>4.0833333333333339</v>
      </c>
    </row>
    <row r="21" spans="1:16" x14ac:dyDescent="0.25">
      <c r="A21" s="50">
        <v>17</v>
      </c>
      <c r="B21" s="15" t="s">
        <v>39</v>
      </c>
      <c r="C21" s="15" t="s">
        <v>40</v>
      </c>
      <c r="D21" s="15">
        <v>5</v>
      </c>
      <c r="E21" s="13">
        <v>16</v>
      </c>
      <c r="F21" s="13">
        <f t="shared" si="0"/>
        <v>21</v>
      </c>
      <c r="G21" s="10">
        <f>F21/F4</f>
        <v>0.7</v>
      </c>
      <c r="H21" s="10"/>
      <c r="I21" s="15">
        <v>4</v>
      </c>
      <c r="J21" s="13">
        <v>6.5</v>
      </c>
      <c r="K21" s="13">
        <f t="shared" si="1"/>
        <v>10.5</v>
      </c>
      <c r="L21" s="10">
        <f>K21/K4</f>
        <v>0.35</v>
      </c>
      <c r="N21" s="16">
        <f t="shared" si="2"/>
        <v>31.5</v>
      </c>
      <c r="O21" s="17">
        <f>N21/N4</f>
        <v>0.52500000000000002</v>
      </c>
      <c r="P21" s="56">
        <f>O21*P4</f>
        <v>3.6750000000000003</v>
      </c>
    </row>
    <row r="22" spans="1:16" x14ac:dyDescent="0.25">
      <c r="A22" s="50">
        <v>18</v>
      </c>
      <c r="B22" s="15" t="s">
        <v>6</v>
      </c>
      <c r="C22" s="15" t="s">
        <v>40</v>
      </c>
      <c r="D22" s="15">
        <v>6</v>
      </c>
      <c r="E22" s="13">
        <v>14</v>
      </c>
      <c r="F22" s="13">
        <f t="shared" si="0"/>
        <v>20</v>
      </c>
      <c r="G22" s="10">
        <f>F22/F4</f>
        <v>0.66666666666666663</v>
      </c>
      <c r="H22" s="10"/>
      <c r="I22" s="15">
        <v>3</v>
      </c>
      <c r="J22" s="13">
        <v>7</v>
      </c>
      <c r="K22" s="13">
        <f t="shared" si="1"/>
        <v>10</v>
      </c>
      <c r="L22" s="10">
        <f>K22/K4</f>
        <v>0.33333333333333331</v>
      </c>
      <c r="N22" s="16">
        <f t="shared" si="2"/>
        <v>30</v>
      </c>
      <c r="O22" s="17">
        <f>N22/N4</f>
        <v>0.5</v>
      </c>
      <c r="P22" s="56">
        <f>O22*P4</f>
        <v>3.5</v>
      </c>
    </row>
    <row r="23" spans="1:16" x14ac:dyDescent="0.25">
      <c r="A23" s="50">
        <v>19</v>
      </c>
      <c r="B23" s="15" t="s">
        <v>41</v>
      </c>
      <c r="C23" s="15" t="s">
        <v>42</v>
      </c>
      <c r="D23" s="15">
        <v>3</v>
      </c>
      <c r="E23" s="13">
        <v>21</v>
      </c>
      <c r="F23" s="13">
        <f t="shared" si="0"/>
        <v>24</v>
      </c>
      <c r="G23" s="10">
        <f>F23/F4</f>
        <v>0.8</v>
      </c>
      <c r="H23" s="10"/>
      <c r="I23" s="15">
        <v>3</v>
      </c>
      <c r="J23" s="13">
        <v>23</v>
      </c>
      <c r="K23" s="13">
        <f t="shared" si="1"/>
        <v>26</v>
      </c>
      <c r="L23" s="10">
        <f>K23/K4</f>
        <v>0.8666666666666667</v>
      </c>
      <c r="N23" s="16">
        <f t="shared" si="2"/>
        <v>50</v>
      </c>
      <c r="O23" s="17">
        <f>N23/N4</f>
        <v>0.83333333333333337</v>
      </c>
      <c r="P23" s="56">
        <f>O23*P4</f>
        <v>5.8333333333333339</v>
      </c>
    </row>
    <row r="24" spans="1:16" x14ac:dyDescent="0.25">
      <c r="A24" s="50">
        <v>20</v>
      </c>
      <c r="B24" s="15" t="s">
        <v>43</v>
      </c>
      <c r="C24" s="15" t="s">
        <v>44</v>
      </c>
      <c r="D24" s="15">
        <v>5</v>
      </c>
      <c r="E24" s="13">
        <v>17</v>
      </c>
      <c r="F24" s="13">
        <f t="shared" si="0"/>
        <v>22</v>
      </c>
      <c r="G24" s="10">
        <f>F24/F4</f>
        <v>0.73333333333333328</v>
      </c>
      <c r="H24" s="10"/>
      <c r="I24" s="15">
        <v>4</v>
      </c>
      <c r="J24" s="13">
        <v>21</v>
      </c>
      <c r="K24" s="13">
        <f t="shared" si="1"/>
        <v>25</v>
      </c>
      <c r="L24" s="10">
        <f>K24/K4</f>
        <v>0.83333333333333337</v>
      </c>
      <c r="N24" s="16">
        <f t="shared" si="2"/>
        <v>47</v>
      </c>
      <c r="O24" s="17">
        <f>N24/N4</f>
        <v>0.78333333333333333</v>
      </c>
      <c r="P24" s="56">
        <f>O24*P4</f>
        <v>5.4833333333333334</v>
      </c>
    </row>
    <row r="25" spans="1:16" x14ac:dyDescent="0.25">
      <c r="A25" s="50">
        <v>21</v>
      </c>
      <c r="B25" s="15" t="s">
        <v>45</v>
      </c>
      <c r="C25" s="15" t="s">
        <v>46</v>
      </c>
      <c r="D25" s="15">
        <v>2</v>
      </c>
      <c r="E25" s="13">
        <v>15</v>
      </c>
      <c r="F25" s="13">
        <f t="shared" si="0"/>
        <v>17</v>
      </c>
      <c r="G25" s="10">
        <f>F25/F4</f>
        <v>0.56666666666666665</v>
      </c>
      <c r="H25" s="10"/>
      <c r="I25" s="15">
        <v>2</v>
      </c>
      <c r="J25" s="13">
        <v>13</v>
      </c>
      <c r="K25" s="13">
        <f t="shared" si="1"/>
        <v>15</v>
      </c>
      <c r="L25" s="10">
        <f>K25/K4</f>
        <v>0.5</v>
      </c>
      <c r="N25" s="16">
        <f t="shared" si="2"/>
        <v>32</v>
      </c>
      <c r="O25" s="17">
        <f>N25/N4</f>
        <v>0.53333333333333333</v>
      </c>
      <c r="P25" s="56">
        <f>O25*P4</f>
        <v>3.7333333333333334</v>
      </c>
    </row>
    <row r="26" spans="1:16" x14ac:dyDescent="0.25">
      <c r="A26" s="50">
        <v>22</v>
      </c>
      <c r="B26" s="15" t="s">
        <v>47</v>
      </c>
      <c r="C26" s="15" t="s">
        <v>48</v>
      </c>
      <c r="D26" s="15">
        <v>5</v>
      </c>
      <c r="E26" s="13">
        <v>18</v>
      </c>
      <c r="F26" s="13">
        <f t="shared" si="0"/>
        <v>23</v>
      </c>
      <c r="G26" s="10">
        <f>F26/F4</f>
        <v>0.76666666666666672</v>
      </c>
      <c r="H26" s="10"/>
      <c r="I26" s="15">
        <v>3</v>
      </c>
      <c r="J26" s="13">
        <v>13</v>
      </c>
      <c r="K26" s="13">
        <f t="shared" si="1"/>
        <v>16</v>
      </c>
      <c r="L26" s="10">
        <f>K26/K4</f>
        <v>0.53333333333333333</v>
      </c>
      <c r="N26" s="16">
        <f t="shared" si="2"/>
        <v>39</v>
      </c>
      <c r="O26" s="17">
        <f>N26/N4</f>
        <v>0.65</v>
      </c>
      <c r="P26" s="56">
        <f>O26*P4</f>
        <v>4.55</v>
      </c>
    </row>
    <row r="27" spans="1:16" x14ac:dyDescent="0.25">
      <c r="A27" s="50"/>
      <c r="B27" s="13"/>
      <c r="C27" s="13"/>
      <c r="D27" s="15"/>
      <c r="E27" s="13"/>
      <c r="F27" s="13"/>
      <c r="G27" s="10"/>
      <c r="H27" s="10"/>
      <c r="I27" s="13"/>
    </row>
    <row r="28" spans="1:16" x14ac:dyDescent="0.25">
      <c r="A28" s="50"/>
      <c r="B28" s="13" t="s">
        <v>9</v>
      </c>
      <c r="C28" s="13" t="s">
        <v>7</v>
      </c>
      <c r="D28" s="19">
        <f>AVERAGE(D5:D26)</f>
        <v>4.4090909090909092</v>
      </c>
      <c r="E28" s="19">
        <f t="shared" ref="E28:P28" si="3">AVERAGE(E5:E26)</f>
        <v>15.909090909090908</v>
      </c>
      <c r="F28" s="19">
        <f t="shared" si="3"/>
        <v>20.318181818181817</v>
      </c>
      <c r="G28" s="9">
        <f t="shared" si="3"/>
        <v>0.67727272727272725</v>
      </c>
      <c r="H28" s="19"/>
      <c r="I28" s="19">
        <f t="shared" si="3"/>
        <v>3.3181818181818183</v>
      </c>
      <c r="J28" s="19">
        <f t="shared" si="3"/>
        <v>12.340909090909092</v>
      </c>
      <c r="K28" s="60">
        <f>AVERAGE(K5:K26)</f>
        <v>15.659090909090908</v>
      </c>
      <c r="L28" s="9">
        <f t="shared" si="3"/>
        <v>0.52196969696969708</v>
      </c>
      <c r="M28" s="19"/>
      <c r="N28" s="19">
        <f t="shared" si="3"/>
        <v>35.977272727272727</v>
      </c>
      <c r="O28" s="9">
        <f t="shared" si="3"/>
        <v>0.59962121212121222</v>
      </c>
      <c r="P28" s="19">
        <f t="shared" si="3"/>
        <v>4.1973484848484839</v>
      </c>
    </row>
    <row r="29" spans="1:16" x14ac:dyDescent="0.25">
      <c r="A29" s="49"/>
      <c r="B29" s="49"/>
      <c r="C29" s="49"/>
      <c r="D29" s="12"/>
      <c r="E29" s="12"/>
      <c r="F29" s="12"/>
      <c r="G29" s="17"/>
      <c r="H29" s="17"/>
      <c r="I29" s="12"/>
    </row>
    <row r="30" spans="1:16" x14ac:dyDescent="0.25">
      <c r="A30" s="49"/>
      <c r="B30" s="49"/>
      <c r="C30" s="49"/>
      <c r="D30" s="12"/>
      <c r="E30" s="12"/>
      <c r="F30" s="12"/>
      <c r="G30" s="17"/>
      <c r="H30" s="17"/>
      <c r="I30" s="12"/>
    </row>
  </sheetData>
  <mergeCells count="5">
    <mergeCell ref="N2:P2"/>
    <mergeCell ref="I2:L2"/>
    <mergeCell ref="F3:G3"/>
    <mergeCell ref="D2:G2"/>
    <mergeCell ref="A1:P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sqref="A1:G1"/>
    </sheetView>
  </sheetViews>
  <sheetFormatPr defaultRowHeight="15" x14ac:dyDescent="0.25"/>
  <cols>
    <col min="1" max="2" width="9.140625" style="1"/>
    <col min="3" max="3" width="12.5703125" style="1" bestFit="1" customWidth="1"/>
    <col min="4" max="4" width="13.5703125" style="1" bestFit="1" customWidth="1"/>
    <col min="5" max="5" width="11" style="1" bestFit="1" customWidth="1"/>
    <col min="6" max="6" width="11" style="1" customWidth="1"/>
    <col min="7" max="7" width="9.140625" style="53"/>
  </cols>
  <sheetData>
    <row r="1" spans="1:7" x14ac:dyDescent="0.25">
      <c r="A1" s="62" t="s">
        <v>80</v>
      </c>
      <c r="B1" s="62"/>
      <c r="C1" s="62"/>
      <c r="D1" s="62"/>
      <c r="E1" s="62"/>
      <c r="F1" s="62"/>
      <c r="G1" s="62"/>
    </row>
    <row r="2" spans="1:7" x14ac:dyDescent="0.25">
      <c r="A2" s="58"/>
      <c r="C2" s="51"/>
      <c r="D2" s="62" t="s">
        <v>73</v>
      </c>
      <c r="E2" s="62"/>
      <c r="F2" s="62"/>
      <c r="G2" s="62"/>
    </row>
    <row r="3" spans="1:7" x14ac:dyDescent="0.25">
      <c r="A3" s="58"/>
      <c r="B3" s="13" t="s">
        <v>0</v>
      </c>
      <c r="C3" s="13"/>
      <c r="D3" s="51" t="s">
        <v>71</v>
      </c>
      <c r="E3" s="51" t="s">
        <v>72</v>
      </c>
      <c r="F3" s="62" t="s">
        <v>63</v>
      </c>
      <c r="G3" s="62"/>
    </row>
    <row r="4" spans="1:7" x14ac:dyDescent="0.25">
      <c r="A4" s="58"/>
      <c r="B4" s="13"/>
      <c r="C4" s="13"/>
      <c r="D4" s="14">
        <v>6</v>
      </c>
      <c r="E4" s="13">
        <v>24</v>
      </c>
      <c r="F4" s="13">
        <v>30</v>
      </c>
      <c r="G4" s="10" t="s">
        <v>1</v>
      </c>
    </row>
    <row r="5" spans="1:7" x14ac:dyDescent="0.25">
      <c r="A5" s="58">
        <v>1</v>
      </c>
      <c r="B5" s="15" t="s">
        <v>10</v>
      </c>
      <c r="C5" s="15" t="s">
        <v>11</v>
      </c>
      <c r="D5" s="15"/>
      <c r="E5" s="13"/>
      <c r="F5" s="13">
        <f>D5+E5</f>
        <v>0</v>
      </c>
      <c r="G5" s="10">
        <f>F5/F4</f>
        <v>0</v>
      </c>
    </row>
    <row r="6" spans="1:7" x14ac:dyDescent="0.25">
      <c r="A6" s="58">
        <v>2</v>
      </c>
      <c r="B6" s="15" t="s">
        <v>3</v>
      </c>
      <c r="C6" s="15" t="s">
        <v>12</v>
      </c>
      <c r="D6" s="15"/>
      <c r="E6" s="13"/>
      <c r="F6" s="13">
        <f t="shared" ref="F6:F26" si="0">D6+E6</f>
        <v>0</v>
      </c>
      <c r="G6" s="10">
        <f>F6/F4</f>
        <v>0</v>
      </c>
    </row>
    <row r="7" spans="1:7" x14ac:dyDescent="0.25">
      <c r="A7" s="58">
        <v>3</v>
      </c>
      <c r="B7" s="15" t="s">
        <v>13</v>
      </c>
      <c r="C7" s="15" t="s">
        <v>14</v>
      </c>
      <c r="D7" s="15"/>
      <c r="E7" s="13"/>
      <c r="F7" s="13">
        <f t="shared" si="0"/>
        <v>0</v>
      </c>
      <c r="G7" s="10">
        <f>F7/F4</f>
        <v>0</v>
      </c>
    </row>
    <row r="8" spans="1:7" x14ac:dyDescent="0.25">
      <c r="A8" s="58">
        <v>4</v>
      </c>
      <c r="B8" s="15" t="s">
        <v>15</v>
      </c>
      <c r="C8" s="15" t="s">
        <v>16</v>
      </c>
      <c r="D8" s="15"/>
      <c r="E8" s="13"/>
      <c r="F8" s="13">
        <f t="shared" si="0"/>
        <v>0</v>
      </c>
      <c r="G8" s="10">
        <f>F8/F4</f>
        <v>0</v>
      </c>
    </row>
    <row r="9" spans="1:7" x14ac:dyDescent="0.25">
      <c r="A9" s="58">
        <v>5</v>
      </c>
      <c r="B9" s="15" t="s">
        <v>17</v>
      </c>
      <c r="C9" s="15" t="s">
        <v>18</v>
      </c>
      <c r="D9" s="15"/>
      <c r="E9" s="13"/>
      <c r="F9" s="13">
        <f t="shared" si="0"/>
        <v>0</v>
      </c>
      <c r="G9" s="10">
        <f>F9/F4</f>
        <v>0</v>
      </c>
    </row>
    <row r="10" spans="1:7" x14ac:dyDescent="0.25">
      <c r="A10" s="58">
        <v>6</v>
      </c>
      <c r="B10" s="15" t="s">
        <v>19</v>
      </c>
      <c r="C10" s="15" t="s">
        <v>20</v>
      </c>
      <c r="D10" s="15"/>
      <c r="E10" s="13"/>
      <c r="F10" s="13">
        <f t="shared" si="0"/>
        <v>0</v>
      </c>
      <c r="G10" s="10">
        <f>F10/F4</f>
        <v>0</v>
      </c>
    </row>
    <row r="11" spans="1:7" x14ac:dyDescent="0.25">
      <c r="A11" s="58">
        <v>7</v>
      </c>
      <c r="B11" s="15" t="s">
        <v>21</v>
      </c>
      <c r="C11" s="15" t="s">
        <v>22</v>
      </c>
      <c r="D11" s="15"/>
      <c r="E11" s="13"/>
      <c r="F11" s="13">
        <f t="shared" si="0"/>
        <v>0</v>
      </c>
      <c r="G11" s="10">
        <f>F11/F4</f>
        <v>0</v>
      </c>
    </row>
    <row r="12" spans="1:7" x14ac:dyDescent="0.25">
      <c r="A12" s="58">
        <v>8</v>
      </c>
      <c r="B12" s="15" t="s">
        <v>23</v>
      </c>
      <c r="C12" s="15" t="s">
        <v>24</v>
      </c>
      <c r="D12" s="15"/>
      <c r="E12" s="13"/>
      <c r="F12" s="13">
        <f t="shared" si="0"/>
        <v>0</v>
      </c>
      <c r="G12" s="10">
        <f>F12/F4</f>
        <v>0</v>
      </c>
    </row>
    <row r="13" spans="1:7" x14ac:dyDescent="0.25">
      <c r="A13" s="58">
        <v>9</v>
      </c>
      <c r="B13" s="15" t="s">
        <v>5</v>
      </c>
      <c r="C13" s="15" t="s">
        <v>25</v>
      </c>
      <c r="D13" s="15"/>
      <c r="E13" s="13"/>
      <c r="F13" s="13">
        <f t="shared" si="0"/>
        <v>0</v>
      </c>
      <c r="G13" s="10">
        <f>F13/F4</f>
        <v>0</v>
      </c>
    </row>
    <row r="14" spans="1:7" x14ac:dyDescent="0.25">
      <c r="A14" s="58">
        <v>10</v>
      </c>
      <c r="B14" s="15" t="s">
        <v>4</v>
      </c>
      <c r="C14" s="15" t="s">
        <v>26</v>
      </c>
      <c r="D14" s="15"/>
      <c r="E14" s="13"/>
      <c r="F14" s="13">
        <f t="shared" si="0"/>
        <v>0</v>
      </c>
      <c r="G14" s="10">
        <f>F14/F4</f>
        <v>0</v>
      </c>
    </row>
    <row r="15" spans="1:7" x14ac:dyDescent="0.25">
      <c r="A15" s="58">
        <v>11</v>
      </c>
      <c r="B15" s="15" t="s">
        <v>27</v>
      </c>
      <c r="C15" s="15" t="s">
        <v>28</v>
      </c>
      <c r="D15" s="15"/>
      <c r="E15" s="13"/>
      <c r="F15" s="13">
        <f t="shared" si="0"/>
        <v>0</v>
      </c>
      <c r="G15" s="10">
        <f>F15/F4</f>
        <v>0</v>
      </c>
    </row>
    <row r="16" spans="1:7" x14ac:dyDescent="0.25">
      <c r="A16" s="58">
        <v>12</v>
      </c>
      <c r="B16" s="15" t="s">
        <v>29</v>
      </c>
      <c r="C16" s="15" t="s">
        <v>30</v>
      </c>
      <c r="D16" s="15"/>
      <c r="E16" s="13"/>
      <c r="F16" s="13">
        <f t="shared" si="0"/>
        <v>0</v>
      </c>
      <c r="G16" s="10">
        <f>F16/F4</f>
        <v>0</v>
      </c>
    </row>
    <row r="17" spans="1:7" x14ac:dyDescent="0.25">
      <c r="A17" s="58">
        <v>13</v>
      </c>
      <c r="B17" s="15" t="s">
        <v>31</v>
      </c>
      <c r="C17" s="15" t="s">
        <v>32</v>
      </c>
      <c r="D17" s="15"/>
      <c r="E17" s="13"/>
      <c r="F17" s="13">
        <f t="shared" si="0"/>
        <v>0</v>
      </c>
      <c r="G17" s="10">
        <f>F17/F4</f>
        <v>0</v>
      </c>
    </row>
    <row r="18" spans="1:7" x14ac:dyDescent="0.25">
      <c r="A18" s="58">
        <v>14</v>
      </c>
      <c r="B18" s="15" t="s">
        <v>33</v>
      </c>
      <c r="C18" s="15" t="s">
        <v>34</v>
      </c>
      <c r="D18" s="15"/>
      <c r="E18" s="13"/>
      <c r="F18" s="13">
        <f t="shared" si="0"/>
        <v>0</v>
      </c>
      <c r="G18" s="10">
        <f>F18/F4</f>
        <v>0</v>
      </c>
    </row>
    <row r="19" spans="1:7" x14ac:dyDescent="0.25">
      <c r="A19" s="58">
        <v>15</v>
      </c>
      <c r="B19" s="15" t="s">
        <v>35</v>
      </c>
      <c r="C19" s="15" t="s">
        <v>36</v>
      </c>
      <c r="D19" s="15"/>
      <c r="E19" s="13"/>
      <c r="F19" s="13">
        <f t="shared" si="0"/>
        <v>0</v>
      </c>
      <c r="G19" s="10">
        <f>F19/F4</f>
        <v>0</v>
      </c>
    </row>
    <row r="20" spans="1:7" x14ac:dyDescent="0.25">
      <c r="A20" s="58">
        <v>16</v>
      </c>
      <c r="B20" s="15" t="s">
        <v>37</v>
      </c>
      <c r="C20" s="15" t="s">
        <v>38</v>
      </c>
      <c r="D20" s="15"/>
      <c r="E20" s="13"/>
      <c r="F20" s="13">
        <f t="shared" si="0"/>
        <v>0</v>
      </c>
      <c r="G20" s="10">
        <f>F20/F4</f>
        <v>0</v>
      </c>
    </row>
    <row r="21" spans="1:7" x14ac:dyDescent="0.25">
      <c r="A21" s="58">
        <v>17</v>
      </c>
      <c r="B21" s="15" t="s">
        <v>39</v>
      </c>
      <c r="C21" s="15" t="s">
        <v>40</v>
      </c>
      <c r="D21" s="15"/>
      <c r="E21" s="13"/>
      <c r="F21" s="13">
        <f t="shared" si="0"/>
        <v>0</v>
      </c>
      <c r="G21" s="10">
        <f>F21/F4</f>
        <v>0</v>
      </c>
    </row>
    <row r="22" spans="1:7" x14ac:dyDescent="0.25">
      <c r="A22" s="58">
        <v>18</v>
      </c>
      <c r="B22" s="15" t="s">
        <v>6</v>
      </c>
      <c r="C22" s="15" t="s">
        <v>40</v>
      </c>
      <c r="D22" s="15"/>
      <c r="E22" s="13"/>
      <c r="F22" s="13">
        <f t="shared" si="0"/>
        <v>0</v>
      </c>
      <c r="G22" s="10">
        <f>F22/F4</f>
        <v>0</v>
      </c>
    </row>
    <row r="23" spans="1:7" x14ac:dyDescent="0.25">
      <c r="A23" s="58">
        <v>19</v>
      </c>
      <c r="B23" s="15" t="s">
        <v>41</v>
      </c>
      <c r="C23" s="15" t="s">
        <v>42</v>
      </c>
      <c r="D23" s="15"/>
      <c r="E23" s="13"/>
      <c r="F23" s="13">
        <f t="shared" si="0"/>
        <v>0</v>
      </c>
      <c r="G23" s="10">
        <f>F23/F4</f>
        <v>0</v>
      </c>
    </row>
    <row r="24" spans="1:7" x14ac:dyDescent="0.25">
      <c r="A24" s="58">
        <v>20</v>
      </c>
      <c r="B24" s="15" t="s">
        <v>43</v>
      </c>
      <c r="C24" s="15" t="s">
        <v>44</v>
      </c>
      <c r="D24" s="15"/>
      <c r="E24" s="13"/>
      <c r="F24" s="13">
        <f t="shared" si="0"/>
        <v>0</v>
      </c>
      <c r="G24" s="10">
        <f>F24/F4</f>
        <v>0</v>
      </c>
    </row>
    <row r="25" spans="1:7" x14ac:dyDescent="0.25">
      <c r="A25" s="58">
        <v>21</v>
      </c>
      <c r="B25" s="15" t="s">
        <v>45</v>
      </c>
      <c r="C25" s="15" t="s">
        <v>46</v>
      </c>
      <c r="D25" s="15"/>
      <c r="E25" s="13"/>
      <c r="F25" s="13">
        <f t="shared" si="0"/>
        <v>0</v>
      </c>
      <c r="G25" s="10">
        <f>F25/F4</f>
        <v>0</v>
      </c>
    </row>
    <row r="26" spans="1:7" x14ac:dyDescent="0.25">
      <c r="A26" s="58">
        <v>22</v>
      </c>
      <c r="B26" s="15" t="s">
        <v>47</v>
      </c>
      <c r="C26" s="15" t="s">
        <v>48</v>
      </c>
      <c r="D26" s="15"/>
      <c r="E26" s="13"/>
      <c r="F26" s="13">
        <f t="shared" si="0"/>
        <v>0</v>
      </c>
      <c r="G26" s="10">
        <f>F26/F4</f>
        <v>0</v>
      </c>
    </row>
    <row r="27" spans="1:7" x14ac:dyDescent="0.25">
      <c r="A27" s="58"/>
      <c r="B27" s="13"/>
      <c r="C27" s="13"/>
      <c r="D27" s="15"/>
      <c r="E27" s="13"/>
      <c r="F27" s="13"/>
      <c r="G27" s="10"/>
    </row>
    <row r="28" spans="1:7" x14ac:dyDescent="0.25">
      <c r="A28" s="58"/>
      <c r="B28" s="13" t="s">
        <v>9</v>
      </c>
      <c r="C28" s="13" t="s">
        <v>7</v>
      </c>
      <c r="D28" s="19" t="e">
        <f>AVERAGE(D5:D26)</f>
        <v>#DIV/0!</v>
      </c>
      <c r="E28" s="19" t="e">
        <f t="shared" ref="E28:G28" si="1">AVERAGE(E5:E26)</f>
        <v>#DIV/0!</v>
      </c>
      <c r="F28" s="19">
        <f t="shared" si="1"/>
        <v>0</v>
      </c>
      <c r="G28" s="9">
        <f t="shared" si="1"/>
        <v>0</v>
      </c>
    </row>
    <row r="29" spans="1:7" x14ac:dyDescent="0.25">
      <c r="A29" s="57"/>
      <c r="B29" s="57"/>
      <c r="C29" s="57"/>
      <c r="D29" s="59"/>
      <c r="E29" s="59"/>
      <c r="F29" s="59"/>
      <c r="G29" s="17"/>
    </row>
    <row r="30" spans="1:7" x14ac:dyDescent="0.25">
      <c r="A30" s="57"/>
      <c r="B30" s="57"/>
      <c r="C30" s="57"/>
      <c r="D30" s="59"/>
      <c r="E30" s="59"/>
      <c r="F30" s="59"/>
      <c r="G30" s="17"/>
    </row>
  </sheetData>
  <mergeCells count="3">
    <mergeCell ref="A1:G1"/>
    <mergeCell ref="D2:G2"/>
    <mergeCell ref="F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A2" sqref="A2"/>
    </sheetView>
  </sheetViews>
  <sheetFormatPr defaultRowHeight="15" x14ac:dyDescent="0.25"/>
  <cols>
    <col min="1" max="2" width="9.140625" style="1"/>
    <col min="3" max="3" width="12.5703125" style="1" bestFit="1" customWidth="1"/>
    <col min="4" max="4" width="13.5703125" style="1" bestFit="1" customWidth="1"/>
    <col min="5" max="5" width="11" style="1" bestFit="1" customWidth="1"/>
    <col min="6" max="6" width="11" style="1" customWidth="1"/>
    <col min="7" max="7" width="9.140625" style="53"/>
  </cols>
  <sheetData>
    <row r="1" spans="1:7" x14ac:dyDescent="0.25">
      <c r="A1" s="62" t="s">
        <v>78</v>
      </c>
      <c r="B1" s="62"/>
      <c r="C1" s="62"/>
      <c r="D1" s="62"/>
      <c r="E1" s="62"/>
      <c r="F1" s="62"/>
      <c r="G1" s="62"/>
    </row>
    <row r="2" spans="1:7" x14ac:dyDescent="0.25">
      <c r="A2" s="58"/>
      <c r="C2" s="51"/>
      <c r="D2" s="62" t="s">
        <v>73</v>
      </c>
      <c r="E2" s="62"/>
      <c r="F2" s="62"/>
      <c r="G2" s="62"/>
    </row>
    <row r="3" spans="1:7" x14ac:dyDescent="0.25">
      <c r="A3" s="58"/>
      <c r="B3" s="13" t="s">
        <v>0</v>
      </c>
      <c r="C3" s="13"/>
      <c r="D3" s="51" t="s">
        <v>71</v>
      </c>
      <c r="E3" s="51" t="s">
        <v>72</v>
      </c>
      <c r="F3" s="62" t="s">
        <v>63</v>
      </c>
      <c r="G3" s="62"/>
    </row>
    <row r="4" spans="1:7" x14ac:dyDescent="0.25">
      <c r="A4" s="58"/>
      <c r="B4" s="13"/>
      <c r="C4" s="13"/>
      <c r="D4" s="14">
        <v>6</v>
      </c>
      <c r="E4" s="13">
        <v>24</v>
      </c>
      <c r="F4" s="13">
        <v>30</v>
      </c>
      <c r="G4" s="10" t="s">
        <v>1</v>
      </c>
    </row>
    <row r="5" spans="1:7" x14ac:dyDescent="0.25">
      <c r="A5" s="58">
        <v>1</v>
      </c>
      <c r="B5" s="15" t="s">
        <v>10</v>
      </c>
      <c r="C5" s="15" t="s">
        <v>11</v>
      </c>
      <c r="D5" s="15"/>
      <c r="E5" s="13"/>
      <c r="F5" s="13">
        <f>D5+E5</f>
        <v>0</v>
      </c>
      <c r="G5" s="10">
        <f>F5/F4</f>
        <v>0</v>
      </c>
    </row>
    <row r="6" spans="1:7" x14ac:dyDescent="0.25">
      <c r="A6" s="58">
        <v>2</v>
      </c>
      <c r="B6" s="15" t="s">
        <v>3</v>
      </c>
      <c r="C6" s="15" t="s">
        <v>12</v>
      </c>
      <c r="D6" s="15"/>
      <c r="E6" s="13"/>
      <c r="F6" s="13">
        <f t="shared" ref="F6:F26" si="0">D6+E6</f>
        <v>0</v>
      </c>
      <c r="G6" s="10">
        <f>F6/F4</f>
        <v>0</v>
      </c>
    </row>
    <row r="7" spans="1:7" x14ac:dyDescent="0.25">
      <c r="A7" s="58">
        <v>3</v>
      </c>
      <c r="B7" s="15" t="s">
        <v>13</v>
      </c>
      <c r="C7" s="15" t="s">
        <v>14</v>
      </c>
      <c r="D7" s="15"/>
      <c r="E7" s="13"/>
      <c r="F7" s="13">
        <f t="shared" si="0"/>
        <v>0</v>
      </c>
      <c r="G7" s="10">
        <f>F7/F4</f>
        <v>0</v>
      </c>
    </row>
    <row r="8" spans="1:7" x14ac:dyDescent="0.25">
      <c r="A8" s="58">
        <v>4</v>
      </c>
      <c r="B8" s="15" t="s">
        <v>15</v>
      </c>
      <c r="C8" s="15" t="s">
        <v>16</v>
      </c>
      <c r="D8" s="15"/>
      <c r="E8" s="13"/>
      <c r="F8" s="13">
        <f t="shared" si="0"/>
        <v>0</v>
      </c>
      <c r="G8" s="10">
        <f>F8/F4</f>
        <v>0</v>
      </c>
    </row>
    <row r="9" spans="1:7" x14ac:dyDescent="0.25">
      <c r="A9" s="58">
        <v>5</v>
      </c>
      <c r="B9" s="15" t="s">
        <v>17</v>
      </c>
      <c r="C9" s="15" t="s">
        <v>18</v>
      </c>
      <c r="D9" s="15"/>
      <c r="E9" s="13"/>
      <c r="F9" s="13">
        <f t="shared" si="0"/>
        <v>0</v>
      </c>
      <c r="G9" s="10">
        <f>F9/F4</f>
        <v>0</v>
      </c>
    </row>
    <row r="10" spans="1:7" x14ac:dyDescent="0.25">
      <c r="A10" s="58">
        <v>6</v>
      </c>
      <c r="B10" s="15" t="s">
        <v>19</v>
      </c>
      <c r="C10" s="15" t="s">
        <v>20</v>
      </c>
      <c r="D10" s="15"/>
      <c r="E10" s="13"/>
      <c r="F10" s="13">
        <f t="shared" si="0"/>
        <v>0</v>
      </c>
      <c r="G10" s="10">
        <f>F10/F4</f>
        <v>0</v>
      </c>
    </row>
    <row r="11" spans="1:7" x14ac:dyDescent="0.25">
      <c r="A11" s="58">
        <v>7</v>
      </c>
      <c r="B11" s="15" t="s">
        <v>21</v>
      </c>
      <c r="C11" s="15" t="s">
        <v>22</v>
      </c>
      <c r="D11" s="15"/>
      <c r="E11" s="13"/>
      <c r="F11" s="13">
        <f t="shared" si="0"/>
        <v>0</v>
      </c>
      <c r="G11" s="10">
        <f>F11/F4</f>
        <v>0</v>
      </c>
    </row>
    <row r="12" spans="1:7" x14ac:dyDescent="0.25">
      <c r="A12" s="58">
        <v>8</v>
      </c>
      <c r="B12" s="15" t="s">
        <v>23</v>
      </c>
      <c r="C12" s="15" t="s">
        <v>24</v>
      </c>
      <c r="D12" s="15"/>
      <c r="E12" s="13"/>
      <c r="F12" s="13">
        <f t="shared" si="0"/>
        <v>0</v>
      </c>
      <c r="G12" s="10">
        <f>F12/F4</f>
        <v>0</v>
      </c>
    </row>
    <row r="13" spans="1:7" x14ac:dyDescent="0.25">
      <c r="A13" s="58">
        <v>9</v>
      </c>
      <c r="B13" s="15" t="s">
        <v>5</v>
      </c>
      <c r="C13" s="15" t="s">
        <v>25</v>
      </c>
      <c r="D13" s="15"/>
      <c r="E13" s="13"/>
      <c r="F13" s="13">
        <f t="shared" si="0"/>
        <v>0</v>
      </c>
      <c r="G13" s="10">
        <f>F13/F4</f>
        <v>0</v>
      </c>
    </row>
    <row r="14" spans="1:7" x14ac:dyDescent="0.25">
      <c r="A14" s="58">
        <v>10</v>
      </c>
      <c r="B14" s="15" t="s">
        <v>4</v>
      </c>
      <c r="C14" s="15" t="s">
        <v>26</v>
      </c>
      <c r="D14" s="15"/>
      <c r="E14" s="13"/>
      <c r="F14" s="13">
        <f t="shared" si="0"/>
        <v>0</v>
      </c>
      <c r="G14" s="10">
        <f>F14/F4</f>
        <v>0</v>
      </c>
    </row>
    <row r="15" spans="1:7" x14ac:dyDescent="0.25">
      <c r="A15" s="58">
        <v>11</v>
      </c>
      <c r="B15" s="15" t="s">
        <v>27</v>
      </c>
      <c r="C15" s="15" t="s">
        <v>28</v>
      </c>
      <c r="D15" s="15"/>
      <c r="E15" s="13"/>
      <c r="F15" s="13">
        <f t="shared" si="0"/>
        <v>0</v>
      </c>
      <c r="G15" s="10">
        <f>F15/F4</f>
        <v>0</v>
      </c>
    </row>
    <row r="16" spans="1:7" x14ac:dyDescent="0.25">
      <c r="A16" s="58">
        <v>12</v>
      </c>
      <c r="B16" s="15" t="s">
        <v>29</v>
      </c>
      <c r="C16" s="15" t="s">
        <v>30</v>
      </c>
      <c r="D16" s="15"/>
      <c r="E16" s="13"/>
      <c r="F16" s="13">
        <f t="shared" si="0"/>
        <v>0</v>
      </c>
      <c r="G16" s="10">
        <f>F16/F4</f>
        <v>0</v>
      </c>
    </row>
    <row r="17" spans="1:7" x14ac:dyDescent="0.25">
      <c r="A17" s="58">
        <v>13</v>
      </c>
      <c r="B17" s="15" t="s">
        <v>31</v>
      </c>
      <c r="C17" s="15" t="s">
        <v>32</v>
      </c>
      <c r="D17" s="15"/>
      <c r="E17" s="13"/>
      <c r="F17" s="13">
        <f t="shared" si="0"/>
        <v>0</v>
      </c>
      <c r="G17" s="10">
        <f>F17/F4</f>
        <v>0</v>
      </c>
    </row>
    <row r="18" spans="1:7" x14ac:dyDescent="0.25">
      <c r="A18" s="58">
        <v>14</v>
      </c>
      <c r="B18" s="15" t="s">
        <v>33</v>
      </c>
      <c r="C18" s="15" t="s">
        <v>34</v>
      </c>
      <c r="D18" s="15"/>
      <c r="E18" s="13"/>
      <c r="F18" s="13">
        <f t="shared" si="0"/>
        <v>0</v>
      </c>
      <c r="G18" s="10">
        <f>F18/F4</f>
        <v>0</v>
      </c>
    </row>
    <row r="19" spans="1:7" x14ac:dyDescent="0.25">
      <c r="A19" s="58">
        <v>15</v>
      </c>
      <c r="B19" s="15" t="s">
        <v>35</v>
      </c>
      <c r="C19" s="15" t="s">
        <v>36</v>
      </c>
      <c r="D19" s="15"/>
      <c r="E19" s="13"/>
      <c r="F19" s="13">
        <f t="shared" si="0"/>
        <v>0</v>
      </c>
      <c r="G19" s="10">
        <f>F19/F4</f>
        <v>0</v>
      </c>
    </row>
    <row r="20" spans="1:7" x14ac:dyDescent="0.25">
      <c r="A20" s="58">
        <v>16</v>
      </c>
      <c r="B20" s="15" t="s">
        <v>37</v>
      </c>
      <c r="C20" s="15" t="s">
        <v>38</v>
      </c>
      <c r="D20" s="15"/>
      <c r="E20" s="13"/>
      <c r="F20" s="13">
        <f t="shared" si="0"/>
        <v>0</v>
      </c>
      <c r="G20" s="10">
        <f>F20/F4</f>
        <v>0</v>
      </c>
    </row>
    <row r="21" spans="1:7" x14ac:dyDescent="0.25">
      <c r="A21" s="58">
        <v>17</v>
      </c>
      <c r="B21" s="15" t="s">
        <v>39</v>
      </c>
      <c r="C21" s="15" t="s">
        <v>40</v>
      </c>
      <c r="D21" s="15"/>
      <c r="E21" s="13"/>
      <c r="F21" s="13">
        <f t="shared" si="0"/>
        <v>0</v>
      </c>
      <c r="G21" s="10">
        <f>F21/F4</f>
        <v>0</v>
      </c>
    </row>
    <row r="22" spans="1:7" x14ac:dyDescent="0.25">
      <c r="A22" s="58">
        <v>18</v>
      </c>
      <c r="B22" s="15" t="s">
        <v>6</v>
      </c>
      <c r="C22" s="15" t="s">
        <v>40</v>
      </c>
      <c r="D22" s="15"/>
      <c r="E22" s="13"/>
      <c r="F22" s="13">
        <f t="shared" si="0"/>
        <v>0</v>
      </c>
      <c r="G22" s="10">
        <f>F22/F4</f>
        <v>0</v>
      </c>
    </row>
    <row r="23" spans="1:7" x14ac:dyDescent="0.25">
      <c r="A23" s="58">
        <v>19</v>
      </c>
      <c r="B23" s="15" t="s">
        <v>41</v>
      </c>
      <c r="C23" s="15" t="s">
        <v>42</v>
      </c>
      <c r="D23" s="15"/>
      <c r="E23" s="13"/>
      <c r="F23" s="13">
        <f t="shared" si="0"/>
        <v>0</v>
      </c>
      <c r="G23" s="10">
        <f>F23/F4</f>
        <v>0</v>
      </c>
    </row>
    <row r="24" spans="1:7" x14ac:dyDescent="0.25">
      <c r="A24" s="58">
        <v>20</v>
      </c>
      <c r="B24" s="15" t="s">
        <v>43</v>
      </c>
      <c r="C24" s="15" t="s">
        <v>44</v>
      </c>
      <c r="D24" s="15"/>
      <c r="E24" s="13"/>
      <c r="F24" s="13">
        <f t="shared" si="0"/>
        <v>0</v>
      </c>
      <c r="G24" s="10">
        <f>F24/F4</f>
        <v>0</v>
      </c>
    </row>
    <row r="25" spans="1:7" x14ac:dyDescent="0.25">
      <c r="A25" s="58">
        <v>21</v>
      </c>
      <c r="B25" s="15" t="s">
        <v>45</v>
      </c>
      <c r="C25" s="15" t="s">
        <v>46</v>
      </c>
      <c r="D25" s="15"/>
      <c r="E25" s="13"/>
      <c r="F25" s="13">
        <f t="shared" si="0"/>
        <v>0</v>
      </c>
      <c r="G25" s="10">
        <f>F25/F4</f>
        <v>0</v>
      </c>
    </row>
    <row r="26" spans="1:7" x14ac:dyDescent="0.25">
      <c r="A26" s="58">
        <v>22</v>
      </c>
      <c r="B26" s="15" t="s">
        <v>47</v>
      </c>
      <c r="C26" s="15" t="s">
        <v>48</v>
      </c>
      <c r="D26" s="15"/>
      <c r="E26" s="13"/>
      <c r="F26" s="13">
        <f t="shared" si="0"/>
        <v>0</v>
      </c>
      <c r="G26" s="10">
        <f>F26/F4</f>
        <v>0</v>
      </c>
    </row>
    <row r="27" spans="1:7" x14ac:dyDescent="0.25">
      <c r="A27" s="58"/>
      <c r="B27" s="13"/>
      <c r="C27" s="13"/>
      <c r="D27" s="15"/>
      <c r="E27" s="13"/>
      <c r="F27" s="13"/>
      <c r="G27" s="10"/>
    </row>
    <row r="28" spans="1:7" x14ac:dyDescent="0.25">
      <c r="A28" s="58"/>
      <c r="B28" s="13" t="s">
        <v>9</v>
      </c>
      <c r="C28" s="13" t="s">
        <v>7</v>
      </c>
      <c r="D28" s="19" t="e">
        <f>AVERAGE(D5:D26)</f>
        <v>#DIV/0!</v>
      </c>
      <c r="E28" s="19" t="e">
        <f t="shared" ref="E28:G28" si="1">AVERAGE(E5:E26)</f>
        <v>#DIV/0!</v>
      </c>
      <c r="F28" s="19">
        <f t="shared" si="1"/>
        <v>0</v>
      </c>
      <c r="G28" s="9">
        <f t="shared" si="1"/>
        <v>0</v>
      </c>
    </row>
    <row r="29" spans="1:7" x14ac:dyDescent="0.25">
      <c r="A29" s="57"/>
      <c r="B29" s="57"/>
      <c r="C29" s="57"/>
      <c r="D29" s="59"/>
      <c r="E29" s="59"/>
      <c r="F29" s="59"/>
      <c r="G29" s="17"/>
    </row>
    <row r="30" spans="1:7" x14ac:dyDescent="0.25">
      <c r="A30" s="57"/>
      <c r="B30" s="57"/>
      <c r="C30" s="57"/>
      <c r="D30" s="59"/>
      <c r="E30" s="59"/>
      <c r="F30" s="59"/>
      <c r="G30" s="17"/>
    </row>
  </sheetData>
  <mergeCells count="3">
    <mergeCell ref="A1:G1"/>
    <mergeCell ref="D2:G2"/>
    <mergeCell ref="F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F4" sqref="F4"/>
    </sheetView>
  </sheetViews>
  <sheetFormatPr defaultRowHeight="15" x14ac:dyDescent="0.25"/>
  <cols>
    <col min="1" max="2" width="9.140625" style="12"/>
    <col min="3" max="3" width="12.5703125" style="12" bestFit="1" customWidth="1"/>
    <col min="4" max="4" width="12.28515625" style="12" customWidth="1"/>
    <col min="5" max="5" width="14.140625" style="12" customWidth="1"/>
    <col min="6" max="11" width="9.140625" style="12"/>
  </cols>
  <sheetData>
    <row r="1" spans="1:9" x14ac:dyDescent="0.25">
      <c r="A1" s="55"/>
      <c r="C1" s="55"/>
      <c r="D1" s="12" t="s">
        <v>75</v>
      </c>
      <c r="E1" s="12" t="s">
        <v>76</v>
      </c>
      <c r="F1" s="12" t="s">
        <v>77</v>
      </c>
      <c r="G1" s="12" t="s">
        <v>78</v>
      </c>
    </row>
    <row r="2" spans="1:9" x14ac:dyDescent="0.25">
      <c r="A2" s="55"/>
      <c r="B2" s="13" t="s">
        <v>0</v>
      </c>
      <c r="C2" s="13"/>
    </row>
    <row r="3" spans="1:9" x14ac:dyDescent="0.25">
      <c r="A3" s="55"/>
      <c r="B3" s="13"/>
      <c r="C3" s="13"/>
      <c r="D3" s="12">
        <v>13</v>
      </c>
      <c r="E3" s="12">
        <v>7</v>
      </c>
      <c r="F3" s="12">
        <v>7</v>
      </c>
      <c r="G3" s="12">
        <v>7</v>
      </c>
      <c r="I3" s="12">
        <f>D3+E3+F3+G3</f>
        <v>34</v>
      </c>
    </row>
    <row r="4" spans="1:9" x14ac:dyDescent="0.25">
      <c r="A4" s="55">
        <v>1</v>
      </c>
      <c r="B4" s="15" t="s">
        <v>10</v>
      </c>
      <c r="C4" s="15" t="s">
        <v>11</v>
      </c>
      <c r="D4" s="56">
        <f>'Linear SAC Results'!U5</f>
        <v>8.228044546522808</v>
      </c>
      <c r="E4" s="56">
        <f>Matrices!P5</f>
        <v>4.4333333333333336</v>
      </c>
      <c r="I4" s="56">
        <f>D4+E4+F4+G4</f>
        <v>12.661377879856142</v>
      </c>
    </row>
    <row r="5" spans="1:9" x14ac:dyDescent="0.25">
      <c r="A5" s="55">
        <v>2</v>
      </c>
      <c r="B5" s="15" t="s">
        <v>3</v>
      </c>
      <c r="C5" s="15" t="s">
        <v>12</v>
      </c>
      <c r="D5" s="56">
        <f>'Linear SAC Results'!U6</f>
        <v>9.6781604529430627</v>
      </c>
      <c r="E5" s="56">
        <f>Matrices!P6</f>
        <v>3.2666666666666666</v>
      </c>
      <c r="I5" s="56">
        <f t="shared" ref="I5:I25" si="0">D5+E5+F5+G5</f>
        <v>12.94482711960973</v>
      </c>
    </row>
    <row r="6" spans="1:9" x14ac:dyDescent="0.25">
      <c r="A6" s="55">
        <v>3</v>
      </c>
      <c r="B6" s="15" t="s">
        <v>13</v>
      </c>
      <c r="C6" s="15" t="s">
        <v>14</v>
      </c>
      <c r="D6" s="56">
        <f>'Linear SAC Results'!U7</f>
        <v>9.0924452515756862</v>
      </c>
      <c r="E6" s="56">
        <f>Matrices!P7</f>
        <v>4.7250000000000005</v>
      </c>
      <c r="I6" s="56">
        <f t="shared" si="0"/>
        <v>13.817445251575688</v>
      </c>
    </row>
    <row r="7" spans="1:9" x14ac:dyDescent="0.25">
      <c r="A7" s="55">
        <v>4</v>
      </c>
      <c r="B7" s="15" t="s">
        <v>15</v>
      </c>
      <c r="C7" s="15" t="s">
        <v>16</v>
      </c>
      <c r="D7" s="56">
        <f>'Linear SAC Results'!U8</f>
        <v>3.6014416194850982</v>
      </c>
      <c r="E7" s="56">
        <f>Matrices!P8</f>
        <v>2.5666666666666664</v>
      </c>
      <c r="I7" s="56">
        <f t="shared" si="0"/>
        <v>6.1681082861517647</v>
      </c>
    </row>
    <row r="8" spans="1:9" x14ac:dyDescent="0.25">
      <c r="A8" s="55">
        <v>5</v>
      </c>
      <c r="B8" s="15" t="s">
        <v>17</v>
      </c>
      <c r="C8" s="15" t="s">
        <v>18</v>
      </c>
      <c r="D8" s="56">
        <f>'Linear SAC Results'!U9</f>
        <v>9.0399022540326897</v>
      </c>
      <c r="E8" s="56">
        <f>Matrices!P9</f>
        <v>4.0249999999999995</v>
      </c>
      <c r="I8" s="56">
        <f t="shared" si="0"/>
        <v>13.064902254032688</v>
      </c>
    </row>
    <row r="9" spans="1:9" x14ac:dyDescent="0.25">
      <c r="A9" s="55">
        <v>6</v>
      </c>
      <c r="B9" s="15" t="s">
        <v>19</v>
      </c>
      <c r="C9" s="15" t="s">
        <v>20</v>
      </c>
      <c r="D9" s="56">
        <f>'Linear SAC Results'!U10</f>
        <v>7.4556756756756748</v>
      </c>
      <c r="E9" s="56">
        <f>Matrices!P10</f>
        <v>3.8500000000000005</v>
      </c>
      <c r="I9" s="56">
        <f t="shared" si="0"/>
        <v>11.305675675675676</v>
      </c>
    </row>
    <row r="10" spans="1:9" x14ac:dyDescent="0.25">
      <c r="A10" s="55">
        <v>7</v>
      </c>
      <c r="B10" s="15" t="s">
        <v>21</v>
      </c>
      <c r="C10" s="15" t="s">
        <v>22</v>
      </c>
      <c r="D10" s="56">
        <f>'Linear SAC Results'!U11</f>
        <v>11.501812840508492</v>
      </c>
      <c r="E10" s="56">
        <f>Matrices!P11</f>
        <v>5.7166666666666668</v>
      </c>
      <c r="I10" s="56">
        <f t="shared" si="0"/>
        <v>17.218479507175161</v>
      </c>
    </row>
    <row r="11" spans="1:9" x14ac:dyDescent="0.25">
      <c r="A11" s="55">
        <v>8</v>
      </c>
      <c r="B11" s="15" t="s">
        <v>23</v>
      </c>
      <c r="C11" s="15" t="s">
        <v>24</v>
      </c>
      <c r="D11" s="56">
        <f>'Linear SAC Results'!U12</f>
        <v>11.785449204144857</v>
      </c>
      <c r="E11" s="56">
        <f>Matrices!P12</f>
        <v>5.95</v>
      </c>
      <c r="I11" s="56">
        <f t="shared" si="0"/>
        <v>17.735449204144857</v>
      </c>
    </row>
    <row r="12" spans="1:9" x14ac:dyDescent="0.25">
      <c r="A12" s="55">
        <v>9</v>
      </c>
      <c r="B12" s="15" t="s">
        <v>5</v>
      </c>
      <c r="C12" s="15" t="s">
        <v>25</v>
      </c>
      <c r="D12" s="56">
        <f>'Linear SAC Results'!U13</f>
        <v>11.442284478154043</v>
      </c>
      <c r="E12" s="56">
        <f>Matrices!P13</f>
        <v>5.8333333333333339</v>
      </c>
      <c r="I12" s="56">
        <f t="shared" si="0"/>
        <v>17.275617811487379</v>
      </c>
    </row>
    <row r="13" spans="1:9" x14ac:dyDescent="0.25">
      <c r="A13" s="55">
        <v>10</v>
      </c>
      <c r="B13" s="15" t="s">
        <v>4</v>
      </c>
      <c r="C13" s="15" t="s">
        <v>26</v>
      </c>
      <c r="D13" s="56">
        <f>'Linear SAC Results'!U14</f>
        <v>5.4344263433393865</v>
      </c>
      <c r="E13" s="56">
        <f>Matrices!P14</f>
        <v>2.1</v>
      </c>
      <c r="I13" s="56">
        <f t="shared" si="0"/>
        <v>7.534426343339387</v>
      </c>
    </row>
    <row r="14" spans="1:9" x14ac:dyDescent="0.25">
      <c r="A14" s="55">
        <v>11</v>
      </c>
      <c r="B14" s="15" t="s">
        <v>27</v>
      </c>
      <c r="C14" s="15" t="s">
        <v>28</v>
      </c>
      <c r="D14" s="56">
        <f>'Linear SAC Results'!U15</f>
        <v>11.486321440017091</v>
      </c>
      <c r="E14" s="56">
        <f>Matrices!P15</f>
        <v>4.4333333333333336</v>
      </c>
      <c r="I14" s="56">
        <f t="shared" si="0"/>
        <v>15.919654773350425</v>
      </c>
    </row>
    <row r="15" spans="1:9" x14ac:dyDescent="0.25">
      <c r="A15" s="55">
        <v>12</v>
      </c>
      <c r="B15" s="15" t="s">
        <v>29</v>
      </c>
      <c r="C15" s="15" t="s">
        <v>30</v>
      </c>
      <c r="D15" s="56">
        <f>'Linear SAC Results'!U16</f>
        <v>5.770008546095502</v>
      </c>
      <c r="E15" s="56">
        <f>Matrices!P16</f>
        <v>2.5666666666666664</v>
      </c>
      <c r="I15" s="56">
        <f t="shared" si="0"/>
        <v>8.3366752127621684</v>
      </c>
    </row>
    <row r="16" spans="1:9" x14ac:dyDescent="0.25">
      <c r="A16" s="55">
        <v>13</v>
      </c>
      <c r="B16" s="15" t="s">
        <v>31</v>
      </c>
      <c r="C16" s="15" t="s">
        <v>32</v>
      </c>
      <c r="D16" s="56">
        <f>'Linear SAC Results'!U17</f>
        <v>7.8721659010789446</v>
      </c>
      <c r="E16" s="56">
        <f>Matrices!P17</f>
        <v>2.8000000000000003</v>
      </c>
      <c r="I16" s="56">
        <f t="shared" si="0"/>
        <v>10.672165901078944</v>
      </c>
    </row>
    <row r="17" spans="1:9" x14ac:dyDescent="0.25">
      <c r="A17" s="55">
        <v>14</v>
      </c>
      <c r="B17" s="15" t="s">
        <v>33</v>
      </c>
      <c r="C17" s="15" t="s">
        <v>34</v>
      </c>
      <c r="D17" s="56">
        <f>'Linear SAC Results'!U18</f>
        <v>4.2364432218780053</v>
      </c>
      <c r="E17" s="56">
        <f>Matrices!P18</f>
        <v>2.8000000000000003</v>
      </c>
      <c r="I17" s="56">
        <f t="shared" si="0"/>
        <v>7.036443221878006</v>
      </c>
    </row>
    <row r="18" spans="1:9" x14ac:dyDescent="0.25">
      <c r="A18" s="55">
        <v>15</v>
      </c>
      <c r="B18" s="15" t="s">
        <v>35</v>
      </c>
      <c r="C18" s="15" t="s">
        <v>36</v>
      </c>
      <c r="D18" s="56">
        <f>'Linear SAC Results'!U19</f>
        <v>10.486372716590108</v>
      </c>
      <c r="E18" s="56">
        <f>Matrices!P19</f>
        <v>6.4166666666666661</v>
      </c>
      <c r="I18" s="56">
        <f t="shared" si="0"/>
        <v>16.903039383256775</v>
      </c>
    </row>
    <row r="19" spans="1:9" x14ac:dyDescent="0.25">
      <c r="A19" s="55">
        <v>16</v>
      </c>
      <c r="B19" s="15" t="s">
        <v>37</v>
      </c>
      <c r="C19" s="15" t="s">
        <v>38</v>
      </c>
      <c r="D19" s="56">
        <f>'Linear SAC Results'!U20</f>
        <v>8.1489071680376011</v>
      </c>
      <c r="E19" s="56">
        <f>Matrices!P20</f>
        <v>4.0833333333333339</v>
      </c>
      <c r="I19" s="56">
        <f t="shared" si="0"/>
        <v>12.232240501370935</v>
      </c>
    </row>
    <row r="20" spans="1:9" x14ac:dyDescent="0.25">
      <c r="A20" s="55">
        <v>17</v>
      </c>
      <c r="B20" s="15" t="s">
        <v>39</v>
      </c>
      <c r="C20" s="15" t="s">
        <v>40</v>
      </c>
      <c r="D20" s="56">
        <f>'Linear SAC Results'!U21</f>
        <v>5.1853696186304878</v>
      </c>
      <c r="E20" s="56">
        <f>Matrices!P21</f>
        <v>3.6750000000000003</v>
      </c>
      <c r="I20" s="56">
        <f t="shared" si="0"/>
        <v>8.8603696186304877</v>
      </c>
    </row>
    <row r="21" spans="1:9" x14ac:dyDescent="0.25">
      <c r="A21" s="55">
        <v>18</v>
      </c>
      <c r="B21" s="15" t="s">
        <v>6</v>
      </c>
      <c r="C21" s="15" t="s">
        <v>40</v>
      </c>
      <c r="D21" s="56">
        <f>'Linear SAC Results'!U22</f>
        <v>7.6376978955239823</v>
      </c>
      <c r="E21" s="56">
        <f>Matrices!P22</f>
        <v>3.5</v>
      </c>
      <c r="I21" s="56">
        <f t="shared" si="0"/>
        <v>11.137697895523981</v>
      </c>
    </row>
    <row r="22" spans="1:9" x14ac:dyDescent="0.25">
      <c r="A22" s="55">
        <v>19</v>
      </c>
      <c r="B22" s="15" t="s">
        <v>41</v>
      </c>
      <c r="C22" s="15" t="s">
        <v>42</v>
      </c>
      <c r="D22" s="56">
        <f>'Linear SAC Results'!U23</f>
        <v>11.183159384681121</v>
      </c>
      <c r="E22" s="56">
        <f>Matrices!P23</f>
        <v>5.8333333333333339</v>
      </c>
      <c r="I22" s="56">
        <f t="shared" si="0"/>
        <v>17.016492718014455</v>
      </c>
    </row>
    <row r="23" spans="1:9" x14ac:dyDescent="0.25">
      <c r="A23" s="55">
        <v>20</v>
      </c>
      <c r="B23" s="15" t="s">
        <v>43</v>
      </c>
      <c r="C23" s="15" t="s">
        <v>44</v>
      </c>
      <c r="D23" s="56">
        <f>'Linear SAC Results'!U24</f>
        <v>9.1274623437666911</v>
      </c>
      <c r="E23" s="56">
        <f>Matrices!P24</f>
        <v>5.4833333333333334</v>
      </c>
      <c r="I23" s="56">
        <f t="shared" si="0"/>
        <v>14.610795677100025</v>
      </c>
    </row>
    <row r="24" spans="1:9" x14ac:dyDescent="0.25">
      <c r="A24" s="55">
        <v>21</v>
      </c>
      <c r="B24" s="15" t="s">
        <v>45</v>
      </c>
      <c r="C24" s="15" t="s">
        <v>46</v>
      </c>
      <c r="D24" s="56">
        <f>'Linear SAC Results'!U25</f>
        <v>9.103902360858882</v>
      </c>
      <c r="E24" s="56">
        <f>Matrices!P25</f>
        <v>3.7333333333333334</v>
      </c>
      <c r="I24" s="56">
        <f t="shared" si="0"/>
        <v>12.837235694192216</v>
      </c>
    </row>
    <row r="25" spans="1:9" x14ac:dyDescent="0.25">
      <c r="A25" s="55">
        <v>22</v>
      </c>
      <c r="B25" s="15" t="s">
        <v>47</v>
      </c>
      <c r="C25" s="15" t="s">
        <v>48</v>
      </c>
      <c r="D25" s="56">
        <f>'Linear SAC Results'!U26</f>
        <v>9.5731577822882183</v>
      </c>
      <c r="E25" s="56">
        <f>Matrices!P26</f>
        <v>4.55</v>
      </c>
      <c r="I25" s="56">
        <f t="shared" si="0"/>
        <v>14.123157782288217</v>
      </c>
    </row>
    <row r="26" spans="1:9" x14ac:dyDescent="0.25">
      <c r="A26" s="55"/>
      <c r="B26" s="13"/>
      <c r="C26" s="13"/>
    </row>
    <row r="27" spans="1:9" x14ac:dyDescent="0.25">
      <c r="A27" s="55"/>
      <c r="B27" s="13" t="s">
        <v>9</v>
      </c>
      <c r="C27" s="13" t="s">
        <v>7</v>
      </c>
      <c r="D27" s="56">
        <f>AVERAGE(D4:D25)</f>
        <v>8.5032095929922011</v>
      </c>
      <c r="E27" s="56">
        <f t="shared" ref="E27:I27" si="1">AVERAGE(E4:E25)</f>
        <v>4.1973484848484839</v>
      </c>
      <c r="F27" s="56" t="e">
        <f t="shared" si="1"/>
        <v>#DIV/0!</v>
      </c>
      <c r="G27" s="56" t="e">
        <f t="shared" si="1"/>
        <v>#DIV/0!</v>
      </c>
      <c r="H27" s="56"/>
      <c r="I27" s="56">
        <f t="shared" si="1"/>
        <v>12.700558077840689</v>
      </c>
    </row>
    <row r="28" spans="1:9" x14ac:dyDescent="0.25">
      <c r="A28" s="54"/>
      <c r="B28" s="54"/>
      <c r="C28" s="54"/>
    </row>
    <row r="29" spans="1:9" x14ac:dyDescent="0.25">
      <c r="A29" s="54"/>
      <c r="B29" s="54"/>
      <c r="C29" s="5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Univariate Data</vt:lpstr>
      <vt:lpstr>Bivariate Data</vt:lpstr>
      <vt:lpstr>Application Task Test</vt:lpstr>
      <vt:lpstr>Application Team Task</vt:lpstr>
      <vt:lpstr>Linear SAC Results</vt:lpstr>
      <vt:lpstr>Matrices</vt:lpstr>
      <vt:lpstr>Trig</vt:lpstr>
      <vt:lpstr>Networks</vt:lpstr>
      <vt:lpstr>Total</vt:lpstr>
      <vt:lpstr>Sheet3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MCDOUGALL</dc:creator>
  <cp:lastModifiedBy>Joel MCDOUGALL</cp:lastModifiedBy>
  <dcterms:created xsi:type="dcterms:W3CDTF">2015-02-25T06:02:37Z</dcterms:created>
  <dcterms:modified xsi:type="dcterms:W3CDTF">2015-06-24T06:25:32Z</dcterms:modified>
</cp:coreProperties>
</file>